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2120" windowHeight="9120" tabRatio="898" activeTab="4"/>
  </bookViews>
  <sheets>
    <sheet name="A-PL" sheetId="1" r:id="rId1"/>
    <sheet name="A-BS" sheetId="2" r:id="rId2"/>
    <sheet name="A-CF" sheetId="3" r:id="rId3"/>
    <sheet name="A-CIE" sheetId="4" r:id="rId4"/>
    <sheet name="A-Note" sheetId="5" r:id="rId5"/>
  </sheets>
  <externalReferences>
    <externalReference r:id="rId8"/>
    <externalReference r:id="rId9"/>
  </externalReferences>
  <definedNames>
    <definedName name="_xlnm.Print_Area" localSheetId="1">'A-BS'!$A$1:$E$58</definedName>
    <definedName name="_xlnm.Print_Area" localSheetId="2">'A-CF'!$A$1:$E$39</definedName>
    <definedName name="_xlnm.Print_Area" localSheetId="3">'A-CIE'!$A$1:$H$41</definedName>
    <definedName name="_xlnm.Print_Area" localSheetId="0">'A-PL'!$A$1:$G$47</definedName>
    <definedName name="_xlnm.Print_Titles" localSheetId="1">'A-BS'!$1:$7</definedName>
    <definedName name="_xlnm.Print_Titles" localSheetId="4">'A-Note'!$1:$7</definedName>
  </definedNames>
  <calcPr fullCalcOnLoad="1"/>
</workbook>
</file>

<file path=xl/comments5.xml><?xml version="1.0" encoding="utf-8"?>
<comments xmlns="http://schemas.openxmlformats.org/spreadsheetml/2006/main">
  <authors>
    <author>hltan</author>
  </authors>
  <commentList>
    <comment ref="F254" authorId="0">
      <text>
        <r>
          <rPr>
            <b/>
            <sz val="8"/>
            <rFont val="Tahoma"/>
            <family val="0"/>
          </rPr>
          <t>hltan:</t>
        </r>
        <r>
          <rPr>
            <sz val="8"/>
            <rFont val="Tahoma"/>
            <family val="0"/>
          </rPr>
          <t xml:space="preserve">
2006-1072</t>
        </r>
      </text>
    </comment>
  </commentList>
</comments>
</file>

<file path=xl/sharedStrings.xml><?xml version="1.0" encoding="utf-8"?>
<sst xmlns="http://schemas.openxmlformats.org/spreadsheetml/2006/main" count="286" uniqueCount="229">
  <si>
    <t>CONDENSED CONSOLIDATED INCOME STATEMENTS</t>
  </si>
  <si>
    <t>CONDENSED CONSOLIDATED CASH FLOW STATEMENT</t>
  </si>
  <si>
    <t>Effect of foreign exchange</t>
  </si>
  <si>
    <t>Cash and cash equivalents at beginning of period</t>
  </si>
  <si>
    <t>Cash and cash equivalents at end of period</t>
  </si>
  <si>
    <t>CONDENSED CONSOLIDATED STATEMENT OF CHANGES IN EQUITY</t>
  </si>
  <si>
    <t>Share</t>
  </si>
  <si>
    <t>Minority</t>
  </si>
  <si>
    <t>Retained</t>
  </si>
  <si>
    <t>Company in which Sai Chin Hock a former director (resigned on 1 September 2004), has interest</t>
  </si>
  <si>
    <t>Inventories</t>
  </si>
  <si>
    <t>Taxation</t>
  </si>
  <si>
    <t>Cash and bank balances</t>
  </si>
  <si>
    <t>As At</t>
  </si>
  <si>
    <t>Total</t>
  </si>
  <si>
    <t>3 Months Ended</t>
  </si>
  <si>
    <t xml:space="preserve">RM'000 </t>
  </si>
  <si>
    <t>Revenue</t>
  </si>
  <si>
    <t>Equity holder of the parent</t>
  </si>
  <si>
    <t>ORNAPAPER BERHAD</t>
  </si>
  <si>
    <t>(Company No.: 573695 W)</t>
  </si>
  <si>
    <t>(Incorporated in Malaysia)</t>
  </si>
  <si>
    <t>RM'000</t>
  </si>
  <si>
    <t>ASSETS</t>
  </si>
  <si>
    <t>Non-Current Assets</t>
  </si>
  <si>
    <t>Current Assets</t>
  </si>
  <si>
    <t>TOTAL ASSETS</t>
  </si>
  <si>
    <t>EQUITY AND LIABILITIES</t>
  </si>
  <si>
    <t xml:space="preserve">Share capital </t>
  </si>
  <si>
    <t>Share premium</t>
  </si>
  <si>
    <t>Minority Interests</t>
  </si>
  <si>
    <t>Total Equity</t>
  </si>
  <si>
    <t>Non-Current Liabilities</t>
  </si>
  <si>
    <t>Current Liabilities</t>
  </si>
  <si>
    <t>Total Liabilities</t>
  </si>
  <si>
    <t>TOTAL EQUITY AND LIABILITIES</t>
  </si>
  <si>
    <t>Cash and cash equivalents comprise:</t>
  </si>
  <si>
    <t>Distributable</t>
  </si>
  <si>
    <t>The business operation for the period were not affected by seasonal or cyclical factors.</t>
  </si>
  <si>
    <t>nature, size or incidence.</t>
  </si>
  <si>
    <t>There were no changes in accounting estimates of amounts that have had a material effect in the current quarter and the current financial period to date.</t>
  </si>
  <si>
    <t>There were no issuances, cancellation, repurchases, resale and repayment of debts and equity securities for the current quarter and the current financial period to date.</t>
  </si>
  <si>
    <t>Profit / (Loss) Before Tax</t>
  </si>
  <si>
    <t>Malaysia</t>
  </si>
  <si>
    <t>Vietnam</t>
  </si>
  <si>
    <t>There were no revaluation for property, plant and equipment of the Group.</t>
  </si>
  <si>
    <t>The following amount of capital expenditure not provided for in these interim financial statements are as follows:</t>
  </si>
  <si>
    <t>Contracted but not provided for:</t>
  </si>
  <si>
    <t>Acquisition of property, plant and equipment</t>
  </si>
  <si>
    <t>Recurring related party transactions of the group during the financial quarter reported is as follow:</t>
  </si>
  <si>
    <t>Sales of Carton Boxes</t>
  </si>
  <si>
    <t>Not Applicable</t>
  </si>
  <si>
    <t>There are no other corporate proposals announced but not completed at the latest practicable date which shall not be earlier than 7 days from the date of this quarterly report.</t>
  </si>
  <si>
    <t>Type of Borrowing</t>
  </si>
  <si>
    <t>Short Term</t>
  </si>
  <si>
    <t>Long Term</t>
  </si>
  <si>
    <t>Bank Overdrafts - secured</t>
  </si>
  <si>
    <t>Trade Bills - secured</t>
  </si>
  <si>
    <t>Hire Purchase Payables - secured</t>
  </si>
  <si>
    <t>Term Loan - Secured</t>
  </si>
  <si>
    <t>The borrowings are denominated in the following currencies:</t>
  </si>
  <si>
    <t>Equivalent</t>
  </si>
  <si>
    <t>(RM'000)</t>
  </si>
  <si>
    <t>Ringgit Malaysia</t>
  </si>
  <si>
    <t>United States Dollars</t>
  </si>
  <si>
    <t>Total Borrowings</t>
  </si>
  <si>
    <t>There were no financial instruments with off balance sheet risk as at the date of this report.</t>
  </si>
  <si>
    <t>By Order of the Board</t>
  </si>
  <si>
    <t>Non-Cancellable Operating Leases</t>
  </si>
  <si>
    <t>Goodwill</t>
  </si>
  <si>
    <t>There was no material litigation against the Group as at the date of this report.</t>
  </si>
  <si>
    <t>(i)</t>
  </si>
  <si>
    <t>(ii)</t>
  </si>
  <si>
    <t>(iii)</t>
  </si>
  <si>
    <t>Property, plant and equipment</t>
  </si>
  <si>
    <t>#</t>
  </si>
  <si>
    <t>ended</t>
  </si>
  <si>
    <t>3 months</t>
  </si>
  <si>
    <t>12 months</t>
  </si>
  <si>
    <t>31 Dec 07</t>
  </si>
  <si>
    <t>By Geographical Location</t>
  </si>
  <si>
    <t>The interim financial reports are unaudited and have been prepared in compliance with FRS 134: Interim Financial Reporting and paragraph 9.22 of the Listing Requirements of Bursa Malaysia Securities Berhad (“Bursa Malaysia”).</t>
  </si>
  <si>
    <t>3 months ended</t>
  </si>
  <si>
    <t>Perfect Food Manufacturing (M)</t>
  </si>
  <si>
    <t xml:space="preserve"> (M) Sdn. Bhd. *</t>
  </si>
  <si>
    <t xml:space="preserve">* </t>
  </si>
  <si>
    <t>Poh Huat Furniture Industries</t>
  </si>
  <si>
    <t>EXPLANATORY NOTES TO INTERIM FINANCIAL REPORTS</t>
  </si>
  <si>
    <t>Current tax:</t>
  </si>
  <si>
    <t>Deferred tax:</t>
  </si>
  <si>
    <t>Earnings per share amounts are calculated by dividing profit/(loss) for the period attibutable to ordinary equity holders of the parent by the weighted average number of ordinary shares in issue during the period:</t>
  </si>
  <si>
    <t>The Directors propose a first and final dividend to be paid in respect of the financial year ended 31 December 2007 as follows:</t>
  </si>
  <si>
    <t>1% tax exempt dividend</t>
  </si>
  <si>
    <t>per share</t>
  </si>
  <si>
    <t>Net dividend</t>
  </si>
  <si>
    <t>Amount</t>
  </si>
  <si>
    <t>Weighted average number of shares ('000)</t>
  </si>
  <si>
    <t>Net Profit/(Loss) attributable to ordinary</t>
  </si>
  <si>
    <t xml:space="preserve"> equity holders of the parent (RM'000)</t>
  </si>
  <si>
    <t>Cost of sales</t>
  </si>
  <si>
    <t>Gross profit</t>
  </si>
  <si>
    <t>Other income</t>
  </si>
  <si>
    <t>Administrative and other expenses</t>
  </si>
  <si>
    <t>Interest income</t>
  </si>
  <si>
    <t>Finance cost</t>
  </si>
  <si>
    <t>Minority interest</t>
  </si>
  <si>
    <t>Other investment</t>
  </si>
  <si>
    <t>Defered tax assets</t>
  </si>
  <si>
    <t>Trade receivables</t>
  </si>
  <si>
    <t>Other receivables</t>
  </si>
  <si>
    <t>Tax recoverable</t>
  </si>
  <si>
    <t>Net increase/(decrease) in cash and cash equivalents</t>
  </si>
  <si>
    <t>Long term borrowings</t>
  </si>
  <si>
    <t>Deffered tax liabilities</t>
  </si>
  <si>
    <t>Short term borrowings</t>
  </si>
  <si>
    <t>Trade payables</t>
  </si>
  <si>
    <t>Other payables</t>
  </si>
  <si>
    <t>Bank overdrafts</t>
  </si>
  <si>
    <t>The interim financial reports have been prepared under the historical convention.</t>
  </si>
  <si>
    <t xml:space="preserve"> (M) Sdn. Bhd. ^</t>
  </si>
  <si>
    <t>Poh Huat Woodwork (M) Sdn. Bhd. ^</t>
  </si>
  <si>
    <t xml:space="preserve"> Vietnam Ltd. ^</t>
  </si>
  <si>
    <t>Ornapaper Industry (Penang) Sdn Bhd #</t>
  </si>
  <si>
    <t>^</t>
  </si>
  <si>
    <t>Company is in which a substantial shareholder of 25% equity is related to Lim Tau Lih, a director of the Company</t>
  </si>
  <si>
    <t>This dividend is subject to shareholders' approval at the forthcoming annual general meeting.</t>
  </si>
  <si>
    <t>Non Distributable</t>
  </si>
  <si>
    <t>fluctuation</t>
  </si>
  <si>
    <t>Currency</t>
  </si>
  <si>
    <t xml:space="preserve">(Loss)/profit before taxation </t>
  </si>
  <si>
    <t>(Loss)/profit for the period</t>
  </si>
  <si>
    <t>Earning/(Loss) per share attributable to</t>
  </si>
  <si>
    <t xml:space="preserve"> - Basic (Sen)</t>
  </si>
  <si>
    <t xml:space="preserve"> - Diluted (Sen)</t>
  </si>
  <si>
    <t xml:space="preserve"> equity holders of parent:</t>
  </si>
  <si>
    <t>Attributable to:</t>
  </si>
  <si>
    <t>Investment properties</t>
  </si>
  <si>
    <t>Attributable to equity holders of parent</t>
  </si>
  <si>
    <t>Retained profits</t>
  </si>
  <si>
    <t>Currency fluctuation reserve</t>
  </si>
  <si>
    <t>Net assets per share attributable to equity holders of parent (RM)</t>
  </si>
  <si>
    <t>Net cash (used in)/from operating activities</t>
  </si>
  <si>
    <t>Net cash generated used in investing activities</t>
  </si>
  <si>
    <t>Net cash generated from/(used in) financing activities</t>
  </si>
  <si>
    <t>Equity</t>
  </si>
  <si>
    <t>interest</t>
  </si>
  <si>
    <t>profits</t>
  </si>
  <si>
    <t>reserve</t>
  </si>
  <si>
    <t>capital</t>
  </si>
  <si>
    <t>premium</t>
  </si>
  <si>
    <t>At  1 January 2007</t>
  </si>
  <si>
    <t>Net profit/(loss) for</t>
  </si>
  <si>
    <t xml:space="preserve">  the period</t>
  </si>
  <si>
    <t xml:space="preserve"> the period</t>
  </si>
  <si>
    <t>&lt;---------- Attributable to equity holders of parent ------------&gt;</t>
  </si>
  <si>
    <t>Sen</t>
  </si>
  <si>
    <t>Basic (loss)/earnings per share (Sen)</t>
  </si>
  <si>
    <t>Diluted (loss)/earnings per share (Sen)</t>
  </si>
  <si>
    <t>BASIS OF PREPARATION</t>
  </si>
  <si>
    <t>CHANGES IN ACCOUNTING POLICIES</t>
  </si>
  <si>
    <t>AUDITORS' REPORT ON PRECEEDING ANNUAL FINANCIAL STATEMENTS</t>
  </si>
  <si>
    <t>SEGMENTAL REPORTING</t>
  </si>
  <si>
    <t>UNUSUAL ITEMS DUE TO THEIR NATURE, SIZE OR INCIDENCE</t>
  </si>
  <si>
    <t>CHANGES IN ESTIMATES</t>
  </si>
  <si>
    <t>SEASONAL OR CYCLICAL FACTORS OF OPERATIONS</t>
  </si>
  <si>
    <t>DIVIDENDS PAID</t>
  </si>
  <si>
    <t>VALUATION OF PROPERTY, PLANT AND EQUIPMENT</t>
  </si>
  <si>
    <t>DEBT AND EQUITY SECURITIES</t>
  </si>
  <si>
    <t>CHANGES IN COMPOSITION OF GROUP</t>
  </si>
  <si>
    <t>CAPITAL COMMITMENTS</t>
  </si>
  <si>
    <t>CHANGES IN CONTINGENT LIABILITIES AND CONTINGENT ASSETS</t>
  </si>
  <si>
    <t>MATERIAL EVENTS SUBSEQUENT TO END OF INTERIM PERIOD</t>
  </si>
  <si>
    <t>RELATED PARTY TRANSACTIONS</t>
  </si>
  <si>
    <t>REVIEW OF PERFORMANCE</t>
  </si>
  <si>
    <t>COMPARISON WITH IMMEDIATE PRECEDING QUARTER</t>
  </si>
  <si>
    <t>CURRENT YEAR'S PROSPECTS</t>
  </si>
  <si>
    <t>VARIANCE FROM FORECAST PROFITS OR PROFIT GUARANTEES</t>
  </si>
  <si>
    <t>TAXATION</t>
  </si>
  <si>
    <t>PURCHASE OR DISPOSALS OF QUOTED SECURITIES</t>
  </si>
  <si>
    <t>STATUS OF CORPORATE PROPOSALS</t>
  </si>
  <si>
    <t>COMPANY BORROWINGS AND DEBT SECURITIES</t>
  </si>
  <si>
    <t>OFF BALANCE SHEET FINANCIAL INSTRUMENTS</t>
  </si>
  <si>
    <t>CHANGES IN MATERIAL LITIGATION</t>
  </si>
  <si>
    <t>DIVIDEND PROPOSED</t>
  </si>
  <si>
    <t>EARNINGS/(LOSS) PER SHARE</t>
  </si>
  <si>
    <t>AUTHORITY FOR ISSUE</t>
  </si>
  <si>
    <t>The effective tax rate for the current period to-date is higher than the statutory tax rate principally because:</t>
  </si>
  <si>
    <t>Issued ordinary sharers at the</t>
  </si>
  <si>
    <t xml:space="preserve"> beginning and end of period</t>
  </si>
  <si>
    <t>The condensed consolidated income statement should be read in conjunction with the audited financial statements for the year ended 31 December 2007 and the accompanying explanatory notes attached to these interim financial reports.</t>
  </si>
  <si>
    <t>The condensed consolidated balance sheet should be read in conjunction with the audited financial statements for the year ended 31 December 2007 and the accompanying explanatory notes attached to these interim financial reports.</t>
  </si>
  <si>
    <t>The condensed consolidated cash flow statement should be read in conjunction with the audited financial statements for the year ended 31 December 2007 and the accompanying explanatory notes attached to the interim financial reports.</t>
  </si>
  <si>
    <t>The condensed consolidated statement of changes in equity should be read in conjunction with the audited financial statements for the year ended 31 December 2007 and the accompanying explanatory notes attached to the interim financial reports.</t>
  </si>
  <si>
    <t>CONDENSED CONSOLIDATED BALANCE SHEET AS AT 31 MARCH 2008</t>
  </si>
  <si>
    <t>FOR THE 3 MONTHS PERIOD ENDED 31 MARCH 2008</t>
  </si>
  <si>
    <t>31 Mar 08</t>
  </si>
  <si>
    <t>31 Mar 2008</t>
  </si>
  <si>
    <t>31 Mar 2007</t>
  </si>
  <si>
    <t>At 31 Mar 2008</t>
  </si>
  <si>
    <t>At 31 Mar 2007</t>
  </si>
  <si>
    <t>At  1 January 2008</t>
  </si>
  <si>
    <t>Fixed deposit</t>
  </si>
  <si>
    <t>Fixed deposits</t>
  </si>
  <si>
    <t>3.</t>
  </si>
  <si>
    <t>The transactions above has were based on negotiated and mutually agreed terms and has been been approved by the shareholders in the previous Annual General Meeting.</t>
  </si>
  <si>
    <t>The improved performance was due the group being able to increase selling prices in the face of industry</t>
  </si>
  <si>
    <t>shortage in supply.</t>
  </si>
  <si>
    <t>The holding cost of paper rolls stock will continue to increase causing financial strains on industry players. Industry players who are able to sustain the rising costs will face less price competition.</t>
  </si>
  <si>
    <t xml:space="preserve">certain expenses are not allowed deductible for tax purposes; </t>
  </si>
  <si>
    <t xml:space="preserve">Reinvestment allowances </t>
  </si>
  <si>
    <t>losses incurred by certain subsidiaries were not offsetted against the profits generated by other subsidiaries for group loss relief purposes; and</t>
  </si>
  <si>
    <t>The auditors' report on the financial statements for the year ended 31 December 2007 was not qualified.</t>
  </si>
  <si>
    <t>The Group made a profit of RM3,708 million as compared to loss of RM0.358 million the preceding year's  quarter due to improved production efficiencies,  better margins and improved performance of subsidiary in Vietnam.</t>
  </si>
  <si>
    <t>PROFIT/(LOSS) FROM SALE OF UNQUOTED INVESTMENTS AND PROPERTIES</t>
  </si>
  <si>
    <t xml:space="preserve">Currency Fluctuation Reserve </t>
  </si>
  <si>
    <t>arising during the year</t>
  </si>
  <si>
    <t>During the financial quarter, there were no changes in accounting policies.</t>
  </si>
  <si>
    <t>There were no unusual items affecting assets, liabilities, equity, net income or cash flows during the financial quarter.</t>
  </si>
  <si>
    <t>No dividends were paid during the current financial quarter.</t>
  </si>
  <si>
    <t>There were no changes in the composition of the Group for the current quarter and the current financial quarter.</t>
  </si>
  <si>
    <t>There was no material changes in contingent liabilities or contingent assets for the current financial quarter except for the reduction of corporate guarantee of RM123 million to RM85 million given by the Company to financial institutions for credit facilities granted to subsidiaries.</t>
  </si>
  <si>
    <t>Companies in which Tay Kim Huat, a Director and substantial shareholder of a foreign subsidiary has interest. However, Mr Tay Kim Huat ceased to be a Director of the foreign subsidiary company at the beginning of current quarter.</t>
  </si>
  <si>
    <t>The Group registered a turnover of RM71 million for the current quarter which is approximately 48% higher than the preceding year's quarter due to both higher volume and selling prices.</t>
  </si>
  <si>
    <t>The Company does not have or issue any debt securities during the financial quarter.</t>
  </si>
  <si>
    <t>The borrowings of the Company as at the end of the current financial quarter were as follows:-</t>
  </si>
  <si>
    <t>Nil</t>
  </si>
  <si>
    <t>The interim financial reports should be read in conjunction with the annual audited financial statements of the Group for the year ended 31 December 2007. These explanatory notes attached to the interim financial reports provide an explanation of events and transactions that are significant to an understanding of the changes in the financial position and performance of the Group since the year ended 31 December 2007.</t>
  </si>
  <si>
    <t>The interim financial statements were authorised for issue by the Board of Directors in accordance with a resolution of the Directors on 22 May 2008.</t>
  </si>
  <si>
    <t>The consideration for sale of investment in Ornapaper Vietnam Co. Ltd. of USD2.64 million has been received in full.</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</si>
</sst>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000_);_(* \(#,##0.000\);_(* &quot;-&quot;??_);_(@_)"/>
    <numFmt numFmtId="166" formatCode="_(* #,##0.0000_);_(* \(#,##0.0000\);_(* &quot;-&quot;??_);_(@_)"/>
    <numFmt numFmtId="167" formatCode="_(* #,##0.00000_);_(* \(#,##0.00000\);_(* &quot;-&quot;??_);_(@_)"/>
    <numFmt numFmtId="168" formatCode="_(* #,##0.00000_);_(* \(#,##0.00000\);_(* &quot;-&quot;?????_);_(@_)"/>
    <numFmt numFmtId="169" formatCode="_(* #,##0.000000_);_(* \(#,##0.000000\);_(* &quot;-&quot;??_);_(@_)"/>
    <numFmt numFmtId="170" formatCode="_(* #,##0.0000000_);_(* \(#,##0.0000000\);_(* &quot;-&quot;??_);_(@_)"/>
    <numFmt numFmtId="171" formatCode="_(* #,##0.00000000_);_(* \(#,##0.00000000\);_(* &quot;-&quot;??_);_(@_)"/>
    <numFmt numFmtId="172" formatCode="_(* #,##0.00000000_);_(* \(#,##0.00000000\);_(* &quot;-&quot;????????_);_(@_)"/>
    <numFmt numFmtId="173" formatCode="0.0%"/>
    <numFmt numFmtId="174" formatCode="_(* #,##0_);_(* \(#,##0\);_(* &quot;-&quot;??_);_(@_)"/>
    <numFmt numFmtId="175" formatCode="d\-mmm\-yyyy"/>
    <numFmt numFmtId="176" formatCode="mmm\-yyyy"/>
  </numFmts>
  <fonts count="11">
    <font>
      <sz val="10"/>
      <name val="Arial"/>
      <family val="0"/>
    </font>
    <font>
      <sz val="12"/>
      <name val="Times New Roman"/>
      <family val="1"/>
    </font>
    <font>
      <b/>
      <sz val="10"/>
      <name val="Times New Roman"/>
      <family val="1"/>
    </font>
    <font>
      <sz val="10"/>
      <name val="Times New Roman"/>
      <family val="0"/>
    </font>
    <font>
      <b/>
      <sz val="8"/>
      <name val="Tahoma"/>
      <family val="0"/>
    </font>
    <font>
      <b/>
      <u val="single"/>
      <sz val="10"/>
      <name val="Times New Roman"/>
      <family val="1"/>
    </font>
    <font>
      <sz val="8"/>
      <name val="Tahoma"/>
      <family val="0"/>
    </font>
    <font>
      <sz val="10"/>
      <color indexed="10"/>
      <name val="Times New Roman"/>
      <family val="1"/>
    </font>
    <font>
      <u val="single"/>
      <sz val="10"/>
      <name val="Times New Roman"/>
      <family val="1"/>
    </font>
    <font>
      <sz val="11"/>
      <name val="Garamond"/>
      <family val="1"/>
    </font>
    <font>
      <b/>
      <sz val="8"/>
      <name val="Arial"/>
      <family val="2"/>
    </font>
  </fonts>
  <fills count="2">
    <fill>
      <patternFill/>
    </fill>
    <fill>
      <patternFill patternType="gray125"/>
    </fill>
  </fills>
  <borders count="13">
    <border>
      <left/>
      <right/>
      <top/>
      <bottom/>
      <diagonal/>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style="thin"/>
      <top style="thin"/>
      <bottom style="double"/>
    </border>
    <border>
      <left style="thin"/>
      <right>
        <color indexed="63"/>
      </right>
      <top style="thin"/>
      <bottom style="thin"/>
    </border>
    <border>
      <left>
        <color indexed="63"/>
      </left>
      <right style="thin"/>
      <top style="thin"/>
      <bottom style="thin"/>
    </border>
  </borders>
  <cellStyleXfs count="22">
    <xf numFmtId="41"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1"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Border="0">
      <alignment/>
      <protection/>
    </xf>
    <xf numFmtId="9" fontId="0" fillId="0" borderId="0" applyFont="0" applyFill="0" applyBorder="0" applyAlignment="0" applyProtection="0"/>
  </cellStyleXfs>
  <cellXfs count="168">
    <xf numFmtId="0" fontId="0" fillId="0" borderId="0" xfId="0" applyAlignment="1">
      <alignment/>
    </xf>
    <xf numFmtId="0" fontId="3" fillId="0" borderId="0" xfId="0" applyFont="1" applyFill="1" applyAlignment="1">
      <alignment/>
    </xf>
    <xf numFmtId="0" fontId="5" fillId="0" borderId="0" xfId="0" applyFont="1" applyFill="1" applyAlignment="1">
      <alignment/>
    </xf>
    <xf numFmtId="0" fontId="3" fillId="0" borderId="0" xfId="0" applyFont="1" applyFill="1" applyAlignment="1">
      <alignment horizontal="left"/>
    </xf>
    <xf numFmtId="0" fontId="3" fillId="0" borderId="0" xfId="0" applyFont="1" applyFill="1" applyAlignment="1" quotePrefix="1">
      <alignment horizontal="left"/>
    </xf>
    <xf numFmtId="0" fontId="3" fillId="0" borderId="0" xfId="0" applyFont="1" applyFill="1" applyAlignment="1">
      <alignment vertical="center" wrapText="1"/>
    </xf>
    <xf numFmtId="0" fontId="3" fillId="0" borderId="0" xfId="0" applyFont="1" applyFill="1" applyAlignment="1">
      <alignment horizontal="left" vertical="top" wrapText="1"/>
    </xf>
    <xf numFmtId="0" fontId="3" fillId="0" borderId="0" xfId="0" applyFont="1" applyFill="1" applyAlignment="1">
      <alignment horizontal="center"/>
    </xf>
    <xf numFmtId="174" fontId="3" fillId="0" borderId="0" xfId="16" applyNumberFormat="1" applyFont="1" applyFill="1" applyBorder="1" applyAlignment="1">
      <alignment/>
    </xf>
    <xf numFmtId="174" fontId="3" fillId="0" borderId="0" xfId="16" applyNumberFormat="1" applyFont="1" applyFill="1" applyAlignment="1">
      <alignment/>
    </xf>
    <xf numFmtId="0" fontId="8" fillId="0" borderId="0" xfId="0" applyFont="1" applyFill="1" applyAlignment="1">
      <alignment/>
    </xf>
    <xf numFmtId="174" fontId="3" fillId="0" borderId="1" xfId="16" applyNumberFormat="1" applyFont="1" applyFill="1" applyBorder="1" applyAlignment="1">
      <alignment/>
    </xf>
    <xf numFmtId="0" fontId="3" fillId="0" borderId="0" xfId="0" applyFont="1" applyFill="1" applyAlignment="1">
      <alignment horizontal="right"/>
    </xf>
    <xf numFmtId="0" fontId="8" fillId="0" borderId="0" xfId="0" applyFont="1" applyFill="1" applyAlignment="1">
      <alignment horizontal="center"/>
    </xf>
    <xf numFmtId="174" fontId="3" fillId="0" borderId="0" xfId="16" applyNumberFormat="1" applyFont="1" applyFill="1" applyBorder="1" applyAlignment="1">
      <alignment horizontal="center"/>
    </xf>
    <xf numFmtId="43" fontId="3" fillId="0" borderId="0" xfId="16" applyFont="1" applyFill="1" applyAlignment="1">
      <alignment/>
    </xf>
    <xf numFmtId="0" fontId="3" fillId="0" borderId="0" xfId="15" applyNumberFormat="1" applyFont="1" applyAlignment="1">
      <alignment vertical="top" wrapText="1"/>
      <protection/>
    </xf>
    <xf numFmtId="41" fontId="3" fillId="0" borderId="0" xfId="15" applyFont="1" applyAlignment="1">
      <alignment/>
      <protection/>
    </xf>
    <xf numFmtId="174" fontId="3" fillId="0" borderId="0" xfId="16" applyNumberFormat="1" applyFont="1" applyBorder="1" applyAlignment="1">
      <alignment vertical="top" wrapText="1"/>
    </xf>
    <xf numFmtId="0" fontId="3" fillId="0" borderId="0" xfId="20" applyFont="1" applyAlignment="1">
      <alignment vertical="top" wrapText="1"/>
      <protection/>
    </xf>
    <xf numFmtId="0" fontId="7" fillId="0" borderId="0" xfId="0" applyNumberFormat="1" applyFont="1" applyAlignment="1">
      <alignment horizontal="justify" vertical="top"/>
    </xf>
    <xf numFmtId="0" fontId="7" fillId="0" borderId="0" xfId="15" applyNumberFormat="1" applyFont="1" applyAlignment="1">
      <alignment vertical="top" wrapText="1"/>
      <protection/>
    </xf>
    <xf numFmtId="0" fontId="7" fillId="0" borderId="0" xfId="20" applyFont="1">
      <alignment/>
      <protection/>
    </xf>
    <xf numFmtId="174" fontId="7" fillId="0" borderId="0" xfId="16" applyNumberFormat="1" applyFont="1" applyBorder="1" applyAlignment="1">
      <alignment vertical="top" wrapText="1"/>
    </xf>
    <xf numFmtId="0" fontId="3" fillId="0" borderId="0" xfId="0" applyNumberFormat="1" applyFont="1" applyFill="1" applyAlignment="1">
      <alignment/>
    </xf>
    <xf numFmtId="0" fontId="3" fillId="0" borderId="0" xfId="0" applyFont="1" applyFill="1" applyAlignment="1" quotePrefix="1">
      <alignment horizontal="center"/>
    </xf>
    <xf numFmtId="9" fontId="3" fillId="0" borderId="0" xfId="21" applyFont="1" applyFill="1" applyBorder="1" applyAlignment="1">
      <alignment vertical="center"/>
    </xf>
    <xf numFmtId="9" fontId="3" fillId="0" borderId="0" xfId="21" applyFont="1" applyFill="1" applyBorder="1" applyAlignment="1">
      <alignment horizontal="right" vertical="center"/>
    </xf>
    <xf numFmtId="174" fontId="3" fillId="0" borderId="2" xfId="16" applyNumberFormat="1" applyFont="1" applyFill="1" applyBorder="1" applyAlignment="1">
      <alignment/>
    </xf>
    <xf numFmtId="174" fontId="3" fillId="0" borderId="2" xfId="0" applyNumberFormat="1" applyFont="1" applyFill="1" applyBorder="1" applyAlignment="1">
      <alignment/>
    </xf>
    <xf numFmtId="43" fontId="3" fillId="0" borderId="2" xfId="16" applyFont="1" applyFill="1" applyBorder="1" applyAlignment="1">
      <alignment/>
    </xf>
    <xf numFmtId="43" fontId="3" fillId="0" borderId="2" xfId="16" applyFont="1" applyFill="1" applyBorder="1" applyAlignment="1">
      <alignment horizontal="right"/>
    </xf>
    <xf numFmtId="41" fontId="3" fillId="0" borderId="0" xfId="0" applyFont="1" applyFill="1" applyAlignment="1">
      <alignment/>
    </xf>
    <xf numFmtId="174" fontId="3" fillId="0" borderId="3" xfId="16" applyNumberFormat="1" applyFont="1" applyFill="1" applyBorder="1" applyAlignment="1">
      <alignment/>
    </xf>
    <xf numFmtId="41" fontId="3" fillId="0" borderId="0" xfId="0" applyFont="1" applyFill="1" applyBorder="1" applyAlignment="1">
      <alignment/>
    </xf>
    <xf numFmtId="43" fontId="3" fillId="0" borderId="0" xfId="0" applyNumberFormat="1" applyFont="1" applyFill="1" applyAlignment="1">
      <alignment/>
    </xf>
    <xf numFmtId="43" fontId="3" fillId="0" borderId="0" xfId="16" applyFont="1" applyFill="1" applyAlignment="1">
      <alignment horizontal="center"/>
    </xf>
    <xf numFmtId="43" fontId="3" fillId="0" borderId="2" xfId="0" applyNumberFormat="1" applyFont="1" applyFill="1" applyBorder="1" applyAlignment="1">
      <alignment/>
    </xf>
    <xf numFmtId="43" fontId="3" fillId="0" borderId="2" xfId="16" applyFont="1" applyFill="1" applyBorder="1" applyAlignment="1">
      <alignment horizontal="center"/>
    </xf>
    <xf numFmtId="43" fontId="3" fillId="0" borderId="0" xfId="0" applyNumberFormat="1" applyFont="1" applyFill="1" applyBorder="1" applyAlignment="1">
      <alignment/>
    </xf>
    <xf numFmtId="43" fontId="3" fillId="0" borderId="0" xfId="16" applyFont="1" applyFill="1" applyBorder="1" applyAlignment="1">
      <alignment/>
    </xf>
    <xf numFmtId="43" fontId="3" fillId="0" borderId="0" xfId="16" applyFont="1" applyFill="1" applyBorder="1" applyAlignment="1">
      <alignment horizontal="center"/>
    </xf>
    <xf numFmtId="174" fontId="3" fillId="0" borderId="0" xfId="16" applyNumberFormat="1" applyFont="1" applyAlignment="1">
      <alignment horizontal="right" vertical="center" wrapText="1" shrinkToFit="1"/>
    </xf>
    <xf numFmtId="174" fontId="3" fillId="0" borderId="0" xfId="16" applyNumberFormat="1" applyFont="1" applyAlignment="1">
      <alignment horizontal="center" vertical="center" wrapText="1" shrinkToFit="1"/>
    </xf>
    <xf numFmtId="174" fontId="3" fillId="0" borderId="0" xfId="16" applyNumberFormat="1" applyFont="1" applyBorder="1" applyAlignment="1">
      <alignment horizontal="right" vertical="center" wrapText="1" shrinkToFit="1"/>
    </xf>
    <xf numFmtId="174" fontId="3" fillId="0" borderId="0" xfId="16" applyNumberFormat="1" applyFont="1" applyBorder="1" applyAlignment="1">
      <alignment horizontal="center" vertical="center" wrapText="1" shrinkToFit="1"/>
    </xf>
    <xf numFmtId="43" fontId="3" fillId="0" borderId="0" xfId="16" applyFont="1" applyAlignment="1">
      <alignment horizontal="right" vertical="center" wrapText="1" shrinkToFit="1"/>
    </xf>
    <xf numFmtId="43" fontId="3" fillId="0" borderId="0" xfId="16" applyNumberFormat="1" applyFont="1" applyAlignment="1">
      <alignment horizontal="right" vertical="center" wrapText="1" shrinkToFit="1"/>
    </xf>
    <xf numFmtId="43" fontId="3" fillId="0" borderId="0" xfId="0" applyNumberFormat="1" applyFont="1" applyAlignment="1">
      <alignment vertical="center" wrapText="1"/>
    </xf>
    <xf numFmtId="0" fontId="3" fillId="0" borderId="0" xfId="16" applyNumberFormat="1" applyFont="1" applyFill="1" applyAlignment="1">
      <alignment/>
    </xf>
    <xf numFmtId="0" fontId="2" fillId="0" borderId="0" xfId="16" applyNumberFormat="1" applyFont="1" applyFill="1" applyAlignment="1">
      <alignment/>
    </xf>
    <xf numFmtId="0" fontId="2" fillId="0" borderId="0" xfId="16" applyNumberFormat="1" applyFont="1" applyFill="1" applyAlignment="1" quotePrefix="1">
      <alignment/>
    </xf>
    <xf numFmtId="0" fontId="3" fillId="0" borderId="0" xfId="16" applyNumberFormat="1" applyFont="1" applyFill="1" applyAlignment="1" quotePrefix="1">
      <alignment/>
    </xf>
    <xf numFmtId="43" fontId="3" fillId="0" borderId="0" xfId="0" applyNumberFormat="1" applyFont="1" applyAlignment="1">
      <alignment vertical="center"/>
    </xf>
    <xf numFmtId="0" fontId="3" fillId="0" borderId="0" xfId="0" applyFont="1" applyAlignment="1">
      <alignment vertical="center"/>
    </xf>
    <xf numFmtId="43" fontId="3" fillId="0" borderId="0" xfId="16" applyFont="1" applyAlignment="1">
      <alignment vertical="center"/>
    </xf>
    <xf numFmtId="43" fontId="3" fillId="0" borderId="0" xfId="16" applyFont="1" applyAlignment="1" quotePrefix="1">
      <alignment vertical="center"/>
    </xf>
    <xf numFmtId="0" fontId="3" fillId="0" borderId="0" xfId="0" applyFont="1" applyBorder="1" applyAlignment="1">
      <alignment vertical="center"/>
    </xf>
    <xf numFmtId="0" fontId="3" fillId="0" borderId="0" xfId="16" applyNumberFormat="1" applyFont="1" applyAlignment="1">
      <alignment vertical="center" wrapText="1"/>
    </xf>
    <xf numFmtId="43" fontId="3" fillId="0" borderId="0" xfId="16" applyFont="1" applyAlignment="1">
      <alignment vertical="center" wrapText="1"/>
    </xf>
    <xf numFmtId="43" fontId="3" fillId="0" borderId="0" xfId="16" applyNumberFormat="1" applyFont="1" applyAlignment="1">
      <alignment vertical="center"/>
    </xf>
    <xf numFmtId="43" fontId="7" fillId="0" borderId="0" xfId="16" applyFont="1" applyAlignment="1">
      <alignment horizontal="right" vertical="center"/>
    </xf>
    <xf numFmtId="43" fontId="3" fillId="0" borderId="0" xfId="16" applyFont="1" applyFill="1" applyBorder="1" applyAlignment="1">
      <alignment horizontal="left" vertical="top" wrapText="1"/>
    </xf>
    <xf numFmtId="0" fontId="3" fillId="0" borderId="0" xfId="0" applyFont="1" applyFill="1" applyAlignment="1">
      <alignment vertical="top" wrapText="1"/>
    </xf>
    <xf numFmtId="43" fontId="3" fillId="0" borderId="0" xfId="0" applyNumberFormat="1" applyFont="1" applyBorder="1" applyAlignment="1">
      <alignment vertical="center"/>
    </xf>
    <xf numFmtId="43" fontId="3" fillId="0" borderId="0" xfId="16" applyFont="1" applyBorder="1" applyAlignment="1">
      <alignment horizontal="right" vertical="center" wrapText="1" shrinkToFit="1"/>
    </xf>
    <xf numFmtId="43" fontId="3" fillId="0" borderId="0" xfId="16" applyNumberFormat="1" applyFont="1" applyBorder="1" applyAlignment="1">
      <alignment horizontal="right" vertical="center" wrapText="1" shrinkToFit="1"/>
    </xf>
    <xf numFmtId="41" fontId="3" fillId="0" borderId="0" xfId="0" applyFont="1" applyFill="1" applyAlignment="1">
      <alignment horizontal="center"/>
    </xf>
    <xf numFmtId="41" fontId="3" fillId="0" borderId="0" xfId="0" applyFont="1" applyFill="1" applyBorder="1" applyAlignment="1">
      <alignment horizontal="center"/>
    </xf>
    <xf numFmtId="174" fontId="3" fillId="0" borderId="4" xfId="16" applyNumberFormat="1" applyFont="1" applyFill="1" applyBorder="1" applyAlignment="1">
      <alignment/>
    </xf>
    <xf numFmtId="43" fontId="3" fillId="0" borderId="0" xfId="16" applyFont="1" applyFill="1" applyAlignment="1">
      <alignment horizontal="right"/>
    </xf>
    <xf numFmtId="0" fontId="3" fillId="0" borderId="0" xfId="0" applyFont="1" applyFill="1" applyAlignment="1" quotePrefix="1">
      <alignment horizontal="right"/>
    </xf>
    <xf numFmtId="0" fontId="7" fillId="0" borderId="0" xfId="0" applyFont="1" applyFill="1" applyAlignment="1">
      <alignment/>
    </xf>
    <xf numFmtId="0" fontId="8" fillId="0" borderId="0" xfId="16" applyNumberFormat="1" applyFont="1" applyFill="1" applyAlignment="1">
      <alignment/>
    </xf>
    <xf numFmtId="175" fontId="3" fillId="0" borderId="0" xfId="0" applyNumberFormat="1" applyFont="1" applyFill="1" applyBorder="1" applyAlignment="1">
      <alignment horizontal="center"/>
    </xf>
    <xf numFmtId="43" fontId="3" fillId="0" borderId="0" xfId="0" applyNumberFormat="1" applyFont="1" applyFill="1" applyBorder="1" applyAlignment="1">
      <alignment horizontal="center"/>
    </xf>
    <xf numFmtId="0" fontId="3" fillId="0" borderId="0" xfId="0" applyFont="1" applyFill="1" applyBorder="1" applyAlignment="1">
      <alignment/>
    </xf>
    <xf numFmtId="43" fontId="8" fillId="0" borderId="0" xfId="16" applyFont="1" applyAlignment="1">
      <alignment vertical="center"/>
    </xf>
    <xf numFmtId="43" fontId="8" fillId="0" borderId="0" xfId="16" applyFont="1" applyAlignment="1" quotePrefix="1">
      <alignment vertical="center"/>
    </xf>
    <xf numFmtId="43" fontId="3" fillId="0" borderId="0" xfId="0" applyNumberFormat="1" applyFont="1" applyAlignment="1">
      <alignment horizontal="right" vertical="center"/>
    </xf>
    <xf numFmtId="0" fontId="2" fillId="0" borderId="0" xfId="0" applyNumberFormat="1" applyFont="1" applyFill="1" applyAlignment="1">
      <alignment/>
    </xf>
    <xf numFmtId="0" fontId="2" fillId="0" borderId="0" xfId="16" applyNumberFormat="1" applyFont="1" applyAlignment="1">
      <alignment vertical="center"/>
    </xf>
    <xf numFmtId="0" fontId="3" fillId="0" borderId="0" xfId="16" applyNumberFormat="1" applyFont="1" applyAlignment="1">
      <alignment vertical="center"/>
    </xf>
    <xf numFmtId="0" fontId="8" fillId="0" borderId="0" xfId="16" applyNumberFormat="1" applyFont="1" applyAlignment="1">
      <alignment vertical="center"/>
    </xf>
    <xf numFmtId="0" fontId="5" fillId="0" borderId="0" xfId="16" applyNumberFormat="1" applyFont="1" applyAlignment="1" quotePrefix="1">
      <alignment vertical="center"/>
    </xf>
    <xf numFmtId="0" fontId="3" fillId="0" borderId="0" xfId="0" applyNumberFormat="1" applyFont="1" applyAlignment="1">
      <alignment vertical="center"/>
    </xf>
    <xf numFmtId="0" fontId="3" fillId="0" borderId="0" xfId="16" applyNumberFormat="1" applyFont="1" applyAlignment="1" quotePrefix="1">
      <alignment vertical="center"/>
    </xf>
    <xf numFmtId="41" fontId="2" fillId="0" borderId="0" xfId="0" applyFont="1" applyAlignment="1">
      <alignment horizontal="right" vertical="center"/>
    </xf>
    <xf numFmtId="41" fontId="2" fillId="0" borderId="0" xfId="0" applyFont="1" applyBorder="1" applyAlignment="1">
      <alignment horizontal="right" vertical="center"/>
    </xf>
    <xf numFmtId="175" fontId="2" fillId="0" borderId="0" xfId="0" applyNumberFormat="1" applyFont="1" applyAlignment="1">
      <alignment horizontal="right" vertical="center"/>
    </xf>
    <xf numFmtId="175" fontId="2" fillId="0" borderId="0" xfId="0" applyNumberFormat="1" applyFont="1" applyBorder="1" applyAlignment="1">
      <alignment horizontal="right" vertical="center"/>
    </xf>
    <xf numFmtId="175" fontId="2" fillId="0" borderId="0" xfId="0" applyNumberFormat="1" applyFont="1" applyAlignment="1" quotePrefix="1">
      <alignment horizontal="right" vertical="center"/>
    </xf>
    <xf numFmtId="43" fontId="2" fillId="0" borderId="0" xfId="0" applyNumberFormat="1" applyFont="1" applyAlignment="1">
      <alignment horizontal="right" vertical="center"/>
    </xf>
    <xf numFmtId="43" fontId="2" fillId="0" borderId="0" xfId="0" applyNumberFormat="1" applyFont="1" applyBorder="1" applyAlignment="1">
      <alignment horizontal="right" vertical="center"/>
    </xf>
    <xf numFmtId="41" fontId="2" fillId="0" borderId="0" xfId="0" applyFont="1" applyFill="1" applyBorder="1" applyAlignment="1">
      <alignment horizontal="center"/>
    </xf>
    <xf numFmtId="175" fontId="2" fillId="0" borderId="0" xfId="0" applyNumberFormat="1" applyFont="1" applyFill="1" applyAlignment="1">
      <alignment horizontal="right"/>
    </xf>
    <xf numFmtId="175" fontId="2" fillId="0" borderId="0" xfId="0" applyNumberFormat="1" applyFont="1" applyFill="1" applyBorder="1" applyAlignment="1">
      <alignment horizontal="right"/>
    </xf>
    <xf numFmtId="43" fontId="2" fillId="0" borderId="0" xfId="16" applyFont="1" applyFill="1" applyAlignment="1">
      <alignment horizontal="right"/>
    </xf>
    <xf numFmtId="43" fontId="2" fillId="0" borderId="0" xfId="16" applyFont="1" applyFill="1" applyBorder="1" applyAlignment="1">
      <alignment horizontal="right"/>
    </xf>
    <xf numFmtId="43" fontId="3" fillId="0" borderId="0" xfId="16" applyNumberFormat="1" applyFont="1" applyFill="1" applyAlignment="1">
      <alignment/>
    </xf>
    <xf numFmtId="43" fontId="3" fillId="0" borderId="2" xfId="16" applyNumberFormat="1" applyFont="1" applyFill="1" applyBorder="1" applyAlignment="1">
      <alignment/>
    </xf>
    <xf numFmtId="43" fontId="2" fillId="0" borderId="0" xfId="0" applyNumberFormat="1" applyFont="1" applyFill="1" applyBorder="1" applyAlignment="1">
      <alignment horizontal="right"/>
    </xf>
    <xf numFmtId="0" fontId="2" fillId="0" borderId="0" xfId="0" applyFont="1" applyFill="1" applyAlignment="1">
      <alignment/>
    </xf>
    <xf numFmtId="0" fontId="2" fillId="0" borderId="0" xfId="0" applyFont="1" applyFill="1" applyAlignment="1" quotePrefix="1">
      <alignment horizontal="left"/>
    </xf>
    <xf numFmtId="0" fontId="2" fillId="0" borderId="0" xfId="0" applyFont="1" applyFill="1" applyAlignment="1">
      <alignment/>
    </xf>
    <xf numFmtId="0" fontId="2" fillId="0" borderId="0" xfId="0" applyFont="1" applyFill="1" applyAlignment="1">
      <alignment horizontal="left"/>
    </xf>
    <xf numFmtId="0" fontId="2" fillId="0" borderId="0" xfId="0" applyFont="1" applyFill="1" applyAlignment="1">
      <alignment horizontal="center"/>
    </xf>
    <xf numFmtId="43" fontId="2" fillId="0" borderId="0" xfId="16" applyFont="1" applyFill="1" applyAlignment="1" quotePrefix="1">
      <alignment horizontal="right"/>
    </xf>
    <xf numFmtId="43" fontId="2" fillId="0" borderId="0" xfId="16" applyFont="1" applyFill="1" applyAlignment="1" quotePrefix="1">
      <alignment horizontal="center"/>
    </xf>
    <xf numFmtId="43" fontId="3" fillId="0" borderId="2" xfId="16" applyFont="1" applyFill="1" applyBorder="1" applyAlignment="1">
      <alignment horizontal="left" vertical="top" wrapText="1"/>
    </xf>
    <xf numFmtId="0" fontId="3" fillId="0" borderId="0" xfId="0" applyFont="1" applyFill="1" applyBorder="1" applyAlignment="1">
      <alignment vertical="top" wrapText="1"/>
    </xf>
    <xf numFmtId="0" fontId="7" fillId="0" borderId="0" xfId="0" applyFont="1" applyFill="1" applyAlignment="1">
      <alignment horizontal="left" vertical="top" wrapText="1"/>
    </xf>
    <xf numFmtId="174" fontId="3" fillId="0" borderId="0" xfId="0" applyNumberFormat="1" applyFont="1" applyFill="1" applyAlignment="1">
      <alignment/>
    </xf>
    <xf numFmtId="43" fontId="2" fillId="0" borderId="0" xfId="0" applyNumberFormat="1" applyFont="1" applyFill="1" applyAlignment="1">
      <alignment horizontal="right"/>
    </xf>
    <xf numFmtId="174" fontId="3" fillId="0" borderId="0" xfId="16" applyNumberFormat="1" applyFont="1" applyFill="1" applyAlignment="1">
      <alignment horizontal="center" vertical="center" wrapText="1"/>
    </xf>
    <xf numFmtId="0" fontId="3" fillId="0" borderId="0" xfId="0" applyFont="1" applyFill="1" applyAlignment="1">
      <alignment wrapText="1"/>
    </xf>
    <xf numFmtId="174" fontId="2" fillId="0" borderId="0" xfId="16" applyNumberFormat="1" applyFont="1" applyFill="1" applyAlignment="1">
      <alignment horizontal="center" vertical="center" wrapText="1"/>
    </xf>
    <xf numFmtId="174" fontId="2" fillId="0" borderId="0" xfId="16" applyNumberFormat="1" applyFont="1" applyFill="1" applyAlignment="1">
      <alignment horizontal="center"/>
    </xf>
    <xf numFmtId="174" fontId="2" fillId="0" borderId="0" xfId="16" applyNumberFormat="1" applyFont="1" applyFill="1" applyAlignment="1">
      <alignment horizontal="center" vertical="center"/>
    </xf>
    <xf numFmtId="174" fontId="2" fillId="0" borderId="0" xfId="16" applyNumberFormat="1" applyFont="1" applyFill="1" applyAlignment="1">
      <alignment horizontal="right" vertical="center" wrapText="1"/>
    </xf>
    <xf numFmtId="0" fontId="2" fillId="0" borderId="0" xfId="0" applyFont="1" applyFill="1" applyAlignment="1">
      <alignment wrapText="1"/>
    </xf>
    <xf numFmtId="0" fontId="3" fillId="0" borderId="0" xfId="16" applyNumberFormat="1" applyFont="1" applyFill="1" applyAlignment="1" quotePrefix="1">
      <alignment vertical="center" wrapText="1"/>
    </xf>
    <xf numFmtId="0" fontId="3" fillId="0" borderId="0" xfId="16" applyNumberFormat="1" applyFont="1" applyFill="1" applyAlignment="1" quotePrefix="1">
      <alignment horizontal="center"/>
    </xf>
    <xf numFmtId="0" fontId="3" fillId="0" borderId="0" xfId="16" applyNumberFormat="1" applyFont="1" applyFill="1" applyAlignment="1">
      <alignment horizontal="center"/>
    </xf>
    <xf numFmtId="174" fontId="3" fillId="0" borderId="0" xfId="16" applyNumberFormat="1" applyFont="1" applyFill="1" applyAlignment="1">
      <alignment horizontal="center"/>
    </xf>
    <xf numFmtId="0" fontId="3" fillId="0" borderId="0" xfId="16" applyNumberFormat="1" applyFont="1" applyFill="1" applyBorder="1" applyAlignment="1">
      <alignment/>
    </xf>
    <xf numFmtId="43" fontId="2" fillId="0" borderId="5" xfId="16" applyFont="1" applyFill="1" applyBorder="1" applyAlignment="1">
      <alignment horizontal="right"/>
    </xf>
    <xf numFmtId="43" fontId="2" fillId="0" borderId="6" xfId="16" applyFont="1" applyFill="1" applyBorder="1" applyAlignment="1">
      <alignment horizontal="right"/>
    </xf>
    <xf numFmtId="43" fontId="2" fillId="0" borderId="5" xfId="16" applyFont="1" applyFill="1" applyBorder="1" applyAlignment="1" quotePrefix="1">
      <alignment horizontal="right"/>
    </xf>
    <xf numFmtId="43" fontId="2" fillId="0" borderId="0" xfId="16" applyFont="1" applyFill="1" applyBorder="1" applyAlignment="1" quotePrefix="1">
      <alignment horizontal="right"/>
    </xf>
    <xf numFmtId="43" fontId="2" fillId="0" borderId="6" xfId="16" applyFont="1" applyFill="1" applyBorder="1" applyAlignment="1" quotePrefix="1">
      <alignment horizontal="right"/>
    </xf>
    <xf numFmtId="43" fontId="3" fillId="0" borderId="5" xfId="16" applyFont="1" applyFill="1" applyBorder="1" applyAlignment="1">
      <alignment horizontal="right"/>
    </xf>
    <xf numFmtId="43" fontId="3" fillId="0" borderId="0" xfId="16" applyFont="1" applyFill="1" applyBorder="1" applyAlignment="1">
      <alignment horizontal="right"/>
    </xf>
    <xf numFmtId="43" fontId="3" fillId="0" borderId="6" xfId="16" applyFont="1" applyFill="1" applyBorder="1" applyAlignment="1">
      <alignment horizontal="right"/>
    </xf>
    <xf numFmtId="174" fontId="3" fillId="0" borderId="5" xfId="16" applyNumberFormat="1" applyFont="1" applyFill="1" applyBorder="1" applyAlignment="1">
      <alignment horizontal="right"/>
    </xf>
    <xf numFmtId="174" fontId="3" fillId="0" borderId="6" xfId="16" applyNumberFormat="1" applyFont="1" applyFill="1" applyBorder="1" applyAlignment="1">
      <alignment horizontal="right"/>
    </xf>
    <xf numFmtId="174" fontId="3" fillId="0" borderId="0" xfId="16" applyNumberFormat="1" applyFont="1" applyFill="1" applyBorder="1" applyAlignment="1">
      <alignment horizontal="right"/>
    </xf>
    <xf numFmtId="174" fontId="3" fillId="0" borderId="7" xfId="16" applyNumberFormat="1" applyFont="1" applyFill="1" applyBorder="1" applyAlignment="1">
      <alignment horizontal="right"/>
    </xf>
    <xf numFmtId="174" fontId="3" fillId="0" borderId="8" xfId="16" applyNumberFormat="1" applyFont="1" applyFill="1" applyBorder="1" applyAlignment="1">
      <alignment horizontal="right"/>
    </xf>
    <xf numFmtId="174" fontId="3" fillId="0" borderId="9" xfId="16" applyNumberFormat="1" applyFont="1" applyFill="1" applyBorder="1" applyAlignment="1">
      <alignment/>
    </xf>
    <xf numFmtId="174" fontId="3" fillId="0" borderId="10" xfId="0" applyNumberFormat="1" applyFont="1" applyFill="1" applyBorder="1" applyAlignment="1">
      <alignment/>
    </xf>
    <xf numFmtId="0" fontId="2" fillId="0" borderId="0" xfId="0" applyFont="1" applyFill="1" applyAlignment="1">
      <alignment horizontal="right"/>
    </xf>
    <xf numFmtId="174" fontId="3" fillId="0" borderId="0" xfId="0" applyNumberFormat="1" applyFont="1" applyFill="1" applyAlignment="1">
      <alignment horizontal="center"/>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0" xfId="0" applyFont="1" applyFill="1" applyBorder="1" applyAlignment="1">
      <alignment horizontal="center"/>
    </xf>
    <xf numFmtId="174" fontId="3" fillId="0" borderId="5" xfId="16" applyNumberFormat="1" applyFont="1" applyFill="1" applyBorder="1" applyAlignment="1">
      <alignment/>
    </xf>
    <xf numFmtId="174" fontId="3" fillId="0" borderId="1" xfId="0" applyNumberFormat="1" applyFont="1" applyFill="1" applyBorder="1" applyAlignment="1">
      <alignment/>
    </xf>
    <xf numFmtId="174" fontId="3" fillId="0" borderId="9" xfId="0" applyNumberFormat="1" applyFont="1" applyFill="1" applyBorder="1" applyAlignment="1">
      <alignment/>
    </xf>
    <xf numFmtId="41" fontId="2" fillId="0" borderId="0" xfId="0" applyFont="1" applyFill="1" applyAlignment="1">
      <alignment horizontal="center"/>
    </xf>
    <xf numFmtId="0" fontId="3" fillId="0" borderId="0" xfId="0" applyNumberFormat="1" applyFont="1" applyFill="1" applyAlignment="1">
      <alignment vertical="top" wrapText="1"/>
    </xf>
    <xf numFmtId="0" fontId="3" fillId="0" borderId="0" xfId="0" applyNumberFormat="1" applyFont="1" applyAlignment="1">
      <alignment vertical="center" wrapText="1"/>
    </xf>
    <xf numFmtId="0" fontId="3" fillId="0" borderId="0" xfId="16" applyNumberFormat="1" applyFont="1" applyAlignment="1">
      <alignment vertical="center" wrapText="1"/>
    </xf>
    <xf numFmtId="41" fontId="2" fillId="0" borderId="0" xfId="16" applyNumberFormat="1" applyFont="1" applyFill="1" applyAlignment="1" quotePrefix="1">
      <alignment horizontal="center"/>
    </xf>
    <xf numFmtId="0" fontId="2" fillId="0" borderId="0" xfId="16" applyNumberFormat="1" applyFont="1" applyFill="1" applyAlignment="1">
      <alignment horizontal="center"/>
    </xf>
    <xf numFmtId="0" fontId="3" fillId="0" borderId="0" xfId="0" applyFont="1" applyFill="1" applyAlignment="1">
      <alignment vertical="top" wrapText="1"/>
    </xf>
    <xf numFmtId="0" fontId="2" fillId="0" borderId="0" xfId="16" applyNumberFormat="1" applyFont="1" applyFill="1" applyAlignment="1">
      <alignment/>
    </xf>
    <xf numFmtId="0" fontId="3" fillId="0" borderId="0" xfId="16" applyNumberFormat="1" applyFont="1" applyFill="1" applyAlignment="1">
      <alignment/>
    </xf>
    <xf numFmtId="174" fontId="2" fillId="0" borderId="0" xfId="16" applyNumberFormat="1" applyFont="1" applyFill="1" applyAlignment="1">
      <alignment horizontal="center" vertical="center" wrapText="1"/>
    </xf>
    <xf numFmtId="0" fontId="2" fillId="0" borderId="0" xfId="16" applyNumberFormat="1" applyFont="1" applyFill="1" applyAlignment="1" quotePrefix="1">
      <alignment/>
    </xf>
    <xf numFmtId="0" fontId="3" fillId="0" borderId="0" xfId="0" applyFont="1" applyFill="1" applyAlignment="1">
      <alignment horizontal="left" vertical="top" wrapText="1"/>
    </xf>
    <xf numFmtId="0" fontId="3" fillId="0" borderId="0" xfId="0" applyFont="1" applyFill="1" applyAlignment="1">
      <alignment vertical="center" wrapText="1"/>
    </xf>
    <xf numFmtId="0" fontId="2" fillId="0" borderId="0" xfId="0" applyFont="1" applyFill="1" applyAlignment="1">
      <alignment horizontal="center"/>
    </xf>
    <xf numFmtId="0" fontId="2" fillId="0" borderId="11" xfId="0" applyFont="1" applyFill="1" applyBorder="1" applyAlignment="1">
      <alignment horizontal="center"/>
    </xf>
    <xf numFmtId="0" fontId="2" fillId="0" borderId="12" xfId="0" applyFont="1" applyFill="1" applyBorder="1" applyAlignment="1">
      <alignment horizontal="center"/>
    </xf>
    <xf numFmtId="0" fontId="3" fillId="0" borderId="0" xfId="0" applyFont="1" applyFill="1" applyAlignment="1">
      <alignment horizontal="left" vertical="center" wrapText="1"/>
    </xf>
    <xf numFmtId="0" fontId="3" fillId="0" borderId="0" xfId="0" applyFont="1" applyFill="1" applyBorder="1" applyAlignment="1">
      <alignment vertical="top" wrapText="1"/>
    </xf>
    <xf numFmtId="0" fontId="3" fillId="0" borderId="0" xfId="20" applyFont="1" applyAlignment="1">
      <alignment vertical="top" wrapText="1"/>
      <protection/>
    </xf>
  </cellXfs>
  <cellStyles count="7">
    <cellStyle name="Normal" xfId="0"/>
    <cellStyle name="Comma" xfId="16"/>
    <cellStyle name="Comma [0]" xfId="17"/>
    <cellStyle name="Currency" xfId="18"/>
    <cellStyle name="Currency [0]" xfId="19"/>
    <cellStyle name="Normal_note 15-32"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21</xdr:row>
      <xdr:rowOff>0</xdr:rowOff>
    </xdr:from>
    <xdr:to>
      <xdr:col>8</xdr:col>
      <xdr:colOff>314325</xdr:colOff>
      <xdr:row>21</xdr:row>
      <xdr:rowOff>0</xdr:rowOff>
    </xdr:to>
    <xdr:sp>
      <xdr:nvSpPr>
        <xdr:cNvPr id="1" name="TextBox 2"/>
        <xdr:cNvSpPr txBox="1">
          <a:spLocks noChangeArrowheads="1"/>
        </xdr:cNvSpPr>
      </xdr:nvSpPr>
      <xdr:spPr>
        <a:xfrm>
          <a:off x="266700" y="3400425"/>
          <a:ext cx="5048250" cy="0"/>
        </a:xfrm>
        <a:prstGeom prst="rect">
          <a:avLst/>
        </a:prstGeom>
        <a:noFill/>
        <a:ln w="9525" cmpd="sng">
          <a:noFill/>
        </a:ln>
      </xdr:spPr>
      <xdr:txBody>
        <a:bodyPr vertOverflow="clip" wrap="square"/>
        <a:p>
          <a:pPr algn="just">
            <a:defRPr/>
          </a:pPr>
          <a:r>
            <a:rPr lang="en-US" cap="none" sz="1000" b="0" i="0" u="none" baseline="0"/>
            <a:t>The change in accounting policy has been applied retrospectively and comparatives have been restated.  The effects of changes in accounting policy are as follows:</a:t>
          </a:r>
        </a:p>
      </xdr:txBody>
    </xdr:sp>
    <xdr:clientData/>
  </xdr:twoCellAnchor>
  <xdr:twoCellAnchor>
    <xdr:from>
      <xdr:col>1</xdr:col>
      <xdr:colOff>19050</xdr:colOff>
      <xdr:row>21</xdr:row>
      <xdr:rowOff>0</xdr:rowOff>
    </xdr:from>
    <xdr:to>
      <xdr:col>8</xdr:col>
      <xdr:colOff>314325</xdr:colOff>
      <xdr:row>21</xdr:row>
      <xdr:rowOff>0</xdr:rowOff>
    </xdr:to>
    <xdr:sp>
      <xdr:nvSpPr>
        <xdr:cNvPr id="2" name="TextBox 3"/>
        <xdr:cNvSpPr txBox="1">
          <a:spLocks noChangeArrowheads="1"/>
        </xdr:cNvSpPr>
      </xdr:nvSpPr>
      <xdr:spPr>
        <a:xfrm>
          <a:off x="266700" y="3400425"/>
          <a:ext cx="5048250" cy="0"/>
        </a:xfrm>
        <a:prstGeom prst="rect">
          <a:avLst/>
        </a:prstGeom>
        <a:noFill/>
        <a:ln w="9525" cmpd="sng">
          <a:noFill/>
        </a:ln>
      </xdr:spPr>
      <xdr:txBody>
        <a:bodyPr vertOverflow="clip" wrap="square"/>
        <a:p>
          <a:pPr algn="just">
            <a:defRPr/>
          </a:pPr>
          <a:r>
            <a:rPr lang="en-US" cap="none" sz="1000" b="0" i="0" u="none" baseline="0"/>
            <a:t>The significant accounting policies adopted are consistent with those of the audited financial statements for the year ended 31 December 2005 except for the adoption of a total 18 new/ revised Financial Reporting Standards and other interpretations (herein thereafter referred as FRSs) effective for the financial statements commencing 1 January 2006. 
The principal effects of the changes in accounting policies resulting from the adoption of the new/ revised FRSs are discussed below:
a) FRS 3: Business Combinations
Under FRS 3, the excess of the cost of acquisitions over the Group's interest in the net fair value of acquirees' identifiable assets, liabilities and contingent liabilities is recognised as goodwill.  Goodwill is carried at cost less accumulated impairment losses and is tested for impairment annually or more frequently if events or changes in circumstances indicate that it might be impaired.  Any impairment loss is recognised in profit or loss and subsequent reversal is not allowed.
Prior to 1 January 2006, goodwill was stated at cost less impairment losses and offsetted against negative goodwill and disclosed separately in the balance sheet.  Goodwill and negative goodwill are not amortised.
In accordance with the transitional provision of FRS 3, the negative goodwill of RM4,814,000 was derecognised with a corresponding increase in retained earnings.  The remaining goodwill of RM1,633,000 is now disclosed in the balance sheet as an intangible asset:
Goodwill on consolidation                                Negative Goodwill                   Goodwill                 Net
                                                                                 RM'000                               RM'000              RM'000
As at 1 Janaury 2006                                                (4,814)                                  1,633                  (3,181)   
Effect of FRS 3:
  Adjusted to opening retained earnings                     4,814                                        -                      4,814          
                                                                                -------------                            ------------          ------------
Disclosed as intangible asset                                         -                                       1,633                   1,633
                                                                                ========                           =======           =======
b) FRS 101: Presentation of Financial Statements.
The adoption of the revised FRS 101 has affected the presentation of minority interest, share of net after tax results of associates and other disclosures.  In the consolidated balance sheet, minority interests are now presented within total equity.  In the consolidated income statement, minority interests are presented as an allocation of the net profit or loss for the period.  A similar requirement is also applicable to the statement of the changes in equity.  FRS 101 also requires disclosure, on the face of the statement of changes in equity, total recognized income and expenses for the period, showing separately the amounts attributable to equity holders of the parent and to minority interest.
The current period’s presentation of the Group’s financial statements is based on the revised requirements of FRS 101, with the comparatives restated to conform with the current period’s presentation.
</a:t>
          </a:r>
        </a:p>
      </xdr:txBody>
    </xdr:sp>
    <xdr:clientData/>
  </xdr:twoCellAnchor>
  <xdr:twoCellAnchor>
    <xdr:from>
      <xdr:col>2</xdr:col>
      <xdr:colOff>0</xdr:colOff>
      <xdr:row>25</xdr:row>
      <xdr:rowOff>0</xdr:rowOff>
    </xdr:from>
    <xdr:to>
      <xdr:col>10</xdr:col>
      <xdr:colOff>0</xdr:colOff>
      <xdr:row>25</xdr:row>
      <xdr:rowOff>0</xdr:rowOff>
    </xdr:to>
    <xdr:sp>
      <xdr:nvSpPr>
        <xdr:cNvPr id="3" name="Text 52"/>
        <xdr:cNvSpPr txBox="1">
          <a:spLocks noChangeArrowheads="1"/>
        </xdr:cNvSpPr>
      </xdr:nvSpPr>
      <xdr:spPr>
        <a:xfrm>
          <a:off x="619125" y="4048125"/>
          <a:ext cx="5391150" cy="0"/>
        </a:xfrm>
        <a:prstGeom prst="rect">
          <a:avLst/>
        </a:prstGeom>
        <a:noFill/>
        <a:ln w="1" cmpd="sng">
          <a:noFill/>
        </a:ln>
      </xdr:spPr>
      <xdr:txBody>
        <a:bodyPr vertOverflow="clip" wrap="square"/>
        <a:p>
          <a:pPr algn="just">
            <a:defRPr/>
          </a:pPr>
          <a:r>
            <a:rPr lang="en-US" cap="none" sz="1200" b="0" i="0" u="none" baseline="0"/>
            <a:t>Rental income is recognised in the income statement on a receivable basis.</a:t>
          </a:r>
        </a:p>
      </xdr:txBody>
    </xdr:sp>
    <xdr:clientData/>
  </xdr:twoCellAnchor>
  <xdr:twoCellAnchor>
    <xdr:from>
      <xdr:col>0</xdr:col>
      <xdr:colOff>9525</xdr:colOff>
      <xdr:row>25</xdr:row>
      <xdr:rowOff>0</xdr:rowOff>
    </xdr:from>
    <xdr:to>
      <xdr:col>10</xdr:col>
      <xdr:colOff>0</xdr:colOff>
      <xdr:row>25</xdr:row>
      <xdr:rowOff>0</xdr:rowOff>
    </xdr:to>
    <xdr:sp>
      <xdr:nvSpPr>
        <xdr:cNvPr id="4" name="Text 110"/>
        <xdr:cNvSpPr txBox="1">
          <a:spLocks noChangeArrowheads="1"/>
        </xdr:cNvSpPr>
      </xdr:nvSpPr>
      <xdr:spPr>
        <a:xfrm>
          <a:off x="9525" y="4048125"/>
          <a:ext cx="6000750" cy="0"/>
        </a:xfrm>
        <a:prstGeom prst="rect">
          <a:avLst/>
        </a:prstGeom>
        <a:noFill/>
        <a:ln w="1" cmpd="sng">
          <a:noFill/>
        </a:ln>
      </xdr:spPr>
      <xdr:txBody>
        <a:bodyPr vertOverflow="clip" wrap="square"/>
        <a:p>
          <a:pPr algn="just">
            <a:defRPr/>
          </a:pPr>
          <a:r>
            <a:rPr lang="en-US" cap="none" sz="1200" b="0" i="0" u="none" baseline="0"/>
            <a:t>Property, plant and equipment are stated at cost less accumulated depreciation and impairment losses.  Freehold land is not depreciated.  Depreciation of other property, plant and equipment is provided on a straight line basis to write off the cost of each asset to their residual value over the estimated useful life at the following annual rates :</a:t>
          </a:r>
        </a:p>
      </xdr:txBody>
    </xdr:sp>
    <xdr:clientData/>
  </xdr:twoCellAnchor>
  <xdr:twoCellAnchor>
    <xdr:from>
      <xdr:col>2</xdr:col>
      <xdr:colOff>9525</xdr:colOff>
      <xdr:row>25</xdr:row>
      <xdr:rowOff>0</xdr:rowOff>
    </xdr:from>
    <xdr:to>
      <xdr:col>10</xdr:col>
      <xdr:colOff>0</xdr:colOff>
      <xdr:row>25</xdr:row>
      <xdr:rowOff>0</xdr:rowOff>
    </xdr:to>
    <xdr:sp>
      <xdr:nvSpPr>
        <xdr:cNvPr id="5" name="Text 152"/>
        <xdr:cNvSpPr txBox="1">
          <a:spLocks noChangeArrowheads="1"/>
        </xdr:cNvSpPr>
      </xdr:nvSpPr>
      <xdr:spPr>
        <a:xfrm>
          <a:off x="628650" y="4048125"/>
          <a:ext cx="5381625" cy="0"/>
        </a:xfrm>
        <a:prstGeom prst="rect">
          <a:avLst/>
        </a:prstGeom>
        <a:noFill/>
        <a:ln w="1" cmpd="sng">
          <a:noFill/>
        </a:ln>
      </xdr:spPr>
      <xdr:txBody>
        <a:bodyPr vertOverflow="clip" wrap="square"/>
        <a:p>
          <a:pPr algn="just">
            <a:defRPr/>
          </a:pPr>
          <a:r>
            <a:rPr lang="en-US" cap="none" sz="1200" b="0" i="0" u="none" baseline="0"/>
            <a:t>For the purpose of the Cash Flow Statement, cash and cash equivalents include unpledged fixed deposits, cash and bank balances and bank overdrafts, if any.</a:t>
          </a:r>
        </a:p>
      </xdr:txBody>
    </xdr:sp>
    <xdr:clientData/>
  </xdr:twoCellAnchor>
  <xdr:twoCellAnchor>
    <xdr:from>
      <xdr:col>0</xdr:col>
      <xdr:colOff>9525</xdr:colOff>
      <xdr:row>25</xdr:row>
      <xdr:rowOff>0</xdr:rowOff>
    </xdr:from>
    <xdr:to>
      <xdr:col>10</xdr:col>
      <xdr:colOff>0</xdr:colOff>
      <xdr:row>25</xdr:row>
      <xdr:rowOff>0</xdr:rowOff>
    </xdr:to>
    <xdr:sp>
      <xdr:nvSpPr>
        <xdr:cNvPr id="6" name="Text 1"/>
        <xdr:cNvSpPr txBox="1">
          <a:spLocks noChangeArrowheads="1"/>
        </xdr:cNvSpPr>
      </xdr:nvSpPr>
      <xdr:spPr>
        <a:xfrm>
          <a:off x="9525" y="4048125"/>
          <a:ext cx="6000750" cy="0"/>
        </a:xfrm>
        <a:prstGeom prst="rect">
          <a:avLst/>
        </a:prstGeom>
        <a:noFill/>
        <a:ln w="1" cmpd="sng">
          <a:noFill/>
        </a:ln>
      </xdr:spPr>
      <xdr:txBody>
        <a:bodyPr vertOverflow="clip" wrap="square"/>
        <a:p>
          <a:pPr algn="just">
            <a:defRPr/>
          </a:pPr>
          <a:r>
            <a:rPr lang="en-US" cap="none" sz="1200" b="0" i="0" u="none" baseline="0"/>
            <a:t>Revenue relating to sale of goods is recognised net of sales taxes and discounts when transfer of risks and rewards has been completed.
</a:t>
          </a:r>
        </a:p>
      </xdr:txBody>
    </xdr:sp>
    <xdr:clientData/>
  </xdr:twoCellAnchor>
  <xdr:twoCellAnchor>
    <xdr:from>
      <xdr:col>0</xdr:col>
      <xdr:colOff>0</xdr:colOff>
      <xdr:row>25</xdr:row>
      <xdr:rowOff>0</xdr:rowOff>
    </xdr:from>
    <xdr:to>
      <xdr:col>10</xdr:col>
      <xdr:colOff>0</xdr:colOff>
      <xdr:row>25</xdr:row>
      <xdr:rowOff>0</xdr:rowOff>
    </xdr:to>
    <xdr:sp>
      <xdr:nvSpPr>
        <xdr:cNvPr id="7" name="Text 58"/>
        <xdr:cNvSpPr txBox="1">
          <a:spLocks noChangeArrowheads="1"/>
        </xdr:cNvSpPr>
      </xdr:nvSpPr>
      <xdr:spPr>
        <a:xfrm>
          <a:off x="0" y="4048125"/>
          <a:ext cx="6010275" cy="0"/>
        </a:xfrm>
        <a:prstGeom prst="rect">
          <a:avLst/>
        </a:prstGeom>
        <a:noFill/>
        <a:ln w="1" cmpd="sng">
          <a:noFill/>
        </a:ln>
      </xdr:spPr>
      <xdr:txBody>
        <a:bodyPr vertOverflow="clip" wrap="square"/>
        <a:p>
          <a:pPr algn="just">
            <a:defRPr/>
          </a:pPr>
          <a:r>
            <a:rPr lang="en-US" cap="none" sz="1200" b="0" i="0" u="none" baseline="0"/>
            <a:t>Property, plant and equipment acquired under hire purchases are capitalised in the financial statements and are depreciated in accordance with the policy set out in (c) above.  The corresponding outstanding obligations due under the hire purchase after deducting finance expenses are included as liabilities in the financial statements. The finance charges are allocated to periods during the hire purchase term so as to produce a constant periodic rate of interest on the remaining balance of the liability for each period.  </a:t>
          </a:r>
        </a:p>
      </xdr:txBody>
    </xdr:sp>
    <xdr:clientData/>
  </xdr:twoCellAnchor>
  <xdr:twoCellAnchor>
    <xdr:from>
      <xdr:col>0</xdr:col>
      <xdr:colOff>0</xdr:colOff>
      <xdr:row>25</xdr:row>
      <xdr:rowOff>0</xdr:rowOff>
    </xdr:from>
    <xdr:to>
      <xdr:col>10</xdr:col>
      <xdr:colOff>0</xdr:colOff>
      <xdr:row>25</xdr:row>
      <xdr:rowOff>0</xdr:rowOff>
    </xdr:to>
    <xdr:sp>
      <xdr:nvSpPr>
        <xdr:cNvPr id="8" name="Text 58"/>
        <xdr:cNvSpPr txBox="1">
          <a:spLocks noChangeArrowheads="1"/>
        </xdr:cNvSpPr>
      </xdr:nvSpPr>
      <xdr:spPr>
        <a:xfrm>
          <a:off x="0" y="4048125"/>
          <a:ext cx="6010275" cy="0"/>
        </a:xfrm>
        <a:prstGeom prst="rect">
          <a:avLst/>
        </a:prstGeom>
        <a:no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25</xdr:row>
      <xdr:rowOff>0</xdr:rowOff>
    </xdr:from>
    <xdr:to>
      <xdr:col>10</xdr:col>
      <xdr:colOff>0</xdr:colOff>
      <xdr:row>25</xdr:row>
      <xdr:rowOff>0</xdr:rowOff>
    </xdr:to>
    <xdr:sp>
      <xdr:nvSpPr>
        <xdr:cNvPr id="9" name="Text 52"/>
        <xdr:cNvSpPr txBox="1">
          <a:spLocks noChangeArrowheads="1"/>
        </xdr:cNvSpPr>
      </xdr:nvSpPr>
      <xdr:spPr>
        <a:xfrm>
          <a:off x="619125" y="4048125"/>
          <a:ext cx="5391150" cy="0"/>
        </a:xfrm>
        <a:prstGeom prst="rect">
          <a:avLst/>
        </a:prstGeom>
        <a:noFill/>
        <a:ln w="1" cmpd="sng">
          <a:noFill/>
        </a:ln>
      </xdr:spPr>
      <xdr:txBody>
        <a:bodyPr vertOverflow="clip" wrap="square"/>
        <a:p>
          <a:pPr algn="just">
            <a:defRPr/>
          </a:pPr>
          <a:r>
            <a:rPr lang="en-US" cap="none" sz="1200" b="0" i="0" u="none" baseline="0"/>
            <a:t>Rental income is recognised in the income statement on a receivable basis.</a:t>
          </a:r>
        </a:p>
      </xdr:txBody>
    </xdr:sp>
    <xdr:clientData/>
  </xdr:twoCellAnchor>
  <xdr:twoCellAnchor>
    <xdr:from>
      <xdr:col>0</xdr:col>
      <xdr:colOff>9525</xdr:colOff>
      <xdr:row>25</xdr:row>
      <xdr:rowOff>0</xdr:rowOff>
    </xdr:from>
    <xdr:to>
      <xdr:col>10</xdr:col>
      <xdr:colOff>0</xdr:colOff>
      <xdr:row>25</xdr:row>
      <xdr:rowOff>0</xdr:rowOff>
    </xdr:to>
    <xdr:sp>
      <xdr:nvSpPr>
        <xdr:cNvPr id="10" name="Text 110"/>
        <xdr:cNvSpPr txBox="1">
          <a:spLocks noChangeArrowheads="1"/>
        </xdr:cNvSpPr>
      </xdr:nvSpPr>
      <xdr:spPr>
        <a:xfrm>
          <a:off x="9525" y="4048125"/>
          <a:ext cx="6000750" cy="0"/>
        </a:xfrm>
        <a:prstGeom prst="rect">
          <a:avLst/>
        </a:prstGeom>
        <a:noFill/>
        <a:ln w="1" cmpd="sng">
          <a:noFill/>
        </a:ln>
      </xdr:spPr>
      <xdr:txBody>
        <a:bodyPr vertOverflow="clip" wrap="square"/>
        <a:p>
          <a:pPr algn="just">
            <a:defRPr/>
          </a:pPr>
          <a:r>
            <a:rPr lang="en-US" cap="none" sz="1200" b="0" i="0" u="none" baseline="0"/>
            <a:t>Property, plant and equipment are stated at cost less accumulated depreciation and impairment losses.  Freehold land is not depreciated.  Depreciation of other property, plant and equipment is provided on a straight line basis to write off the cost of each asset to their residual value over the estimated useful life at the following annual rates :</a:t>
          </a:r>
        </a:p>
      </xdr:txBody>
    </xdr:sp>
    <xdr:clientData/>
  </xdr:twoCellAnchor>
  <xdr:twoCellAnchor>
    <xdr:from>
      <xdr:col>0</xdr:col>
      <xdr:colOff>9525</xdr:colOff>
      <xdr:row>25</xdr:row>
      <xdr:rowOff>0</xdr:rowOff>
    </xdr:from>
    <xdr:to>
      <xdr:col>10</xdr:col>
      <xdr:colOff>0</xdr:colOff>
      <xdr:row>25</xdr:row>
      <xdr:rowOff>0</xdr:rowOff>
    </xdr:to>
    <xdr:sp>
      <xdr:nvSpPr>
        <xdr:cNvPr id="11" name="Text 1"/>
        <xdr:cNvSpPr txBox="1">
          <a:spLocks noChangeArrowheads="1"/>
        </xdr:cNvSpPr>
      </xdr:nvSpPr>
      <xdr:spPr>
        <a:xfrm>
          <a:off x="9525" y="4048125"/>
          <a:ext cx="6000750" cy="0"/>
        </a:xfrm>
        <a:prstGeom prst="rect">
          <a:avLst/>
        </a:prstGeom>
        <a:noFill/>
        <a:ln w="1" cmpd="sng">
          <a:noFill/>
        </a:ln>
      </xdr:spPr>
      <xdr:txBody>
        <a:bodyPr vertOverflow="clip" wrap="square"/>
        <a:p>
          <a:pPr algn="just">
            <a:defRPr/>
          </a:pPr>
          <a:r>
            <a:rPr lang="en-US" cap="none" sz="1200" b="0" i="0" u="none" baseline="0"/>
            <a:t>Revenue relating to sale of goods is recognised net of sales taxes and discounts when transfer of risks and rewards has been completed.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hltan\LOCALS~1\Temp\IncrediMail\1Q07Consol\Orna-consol(PL)\orna\consol2007\Conso03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rna\consol2007\Orna-Consol(Wang)\Conso03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ote"/>
      <sheetName val="A_PL"/>
      <sheetName val="A_BS"/>
      <sheetName val="A_CF"/>
      <sheetName val="A_CIE"/>
      <sheetName val="CIE"/>
      <sheetName val="PL"/>
      <sheetName val="BS"/>
      <sheetName val="CF"/>
      <sheetName val="Sheet1"/>
      <sheetName val="CF_Working"/>
      <sheetName val="JV1Q06"/>
      <sheetName val="JV2Q06"/>
      <sheetName val="JV3Q06"/>
      <sheetName val="JV4Q06"/>
      <sheetName val="Journal_04Q4"/>
      <sheetName val="InterCoy_Sum"/>
      <sheetName val="InterCoy"/>
      <sheetName val="RPT_Sum"/>
      <sheetName val="RPT_Detail"/>
      <sheetName val="EPS"/>
      <sheetName val="Commitment"/>
      <sheetName val="Corporate Guarantee"/>
      <sheetName val="PL_YTD"/>
      <sheetName val="Working_PL_YTD"/>
      <sheetName val="Segmental"/>
      <sheetName val="fair value_JB, TR, PK"/>
      <sheetName val="Formula"/>
      <sheetName val="Sheet2"/>
    </sheetNames>
    <sheetDataSet>
      <sheetData sheetId="2">
        <row r="1">
          <cell r="A1" t="str">
            <v>ORNAPAPER BERHAD</v>
          </cell>
        </row>
        <row r="2">
          <cell r="A2" t="str">
            <v>(Company No.: 573695 W)</v>
          </cell>
        </row>
        <row r="3">
          <cell r="A3" t="str">
            <v>(Incorporated in Malaysia)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ote"/>
      <sheetName val="A_PL"/>
      <sheetName val="A_BS"/>
      <sheetName val="A_CF"/>
      <sheetName val="A_CIE"/>
      <sheetName val="CIE"/>
      <sheetName val="PL"/>
      <sheetName val="BS"/>
      <sheetName val="CF"/>
      <sheetName val="Sheet1"/>
      <sheetName val="CF_Working"/>
      <sheetName val="JV1Q06"/>
      <sheetName val="JV2Q06"/>
      <sheetName val="JV3Q06"/>
      <sheetName val="JV4Q06"/>
      <sheetName val="Journal_04Q4"/>
      <sheetName val="InterCoy_Sum"/>
      <sheetName val="InterCoy"/>
      <sheetName val="RPT_Sum"/>
      <sheetName val="RPT_Detail"/>
      <sheetName val="EPS"/>
      <sheetName val="Commitment"/>
      <sheetName val="Corporate Guarantee"/>
      <sheetName val="PL_YTD"/>
      <sheetName val="Working_PL_YTD"/>
      <sheetName val="Segmental"/>
      <sheetName val="fair value_JB, TR, PK"/>
      <sheetName val="Formula"/>
      <sheetName val="Sheet2"/>
    </sheetNames>
    <sheetDataSet>
      <sheetData sheetId="2">
        <row r="1">
          <cell r="A1" t="str">
            <v>ORNAPAPER BERHAD</v>
          </cell>
        </row>
        <row r="2">
          <cell r="A2" t="str">
            <v>(Company No.: 573695 W)</v>
          </cell>
        </row>
        <row r="3">
          <cell r="A3" t="str">
            <v>(Incorporated in Malaysia)</v>
          </cell>
        </row>
      </sheetData>
      <sheetData sheetId="5">
        <row r="10">
          <cell r="J10">
            <v>11156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46"/>
  <sheetViews>
    <sheetView showGridLines="0" zoomScale="110" zoomScaleNormal="110" workbookViewId="0" topLeftCell="A1">
      <selection activeCell="B41" sqref="B41"/>
    </sheetView>
  </sheetViews>
  <sheetFormatPr defaultColWidth="9.140625" defaultRowHeight="12.75"/>
  <cols>
    <col min="1" max="1" width="34.57421875" style="24" customWidth="1"/>
    <col min="2" max="3" width="13.00390625" style="32" customWidth="1"/>
    <col min="4" max="4" width="2.28125" style="34" customWidth="1"/>
    <col min="5" max="6" width="13.00390625" style="32" customWidth="1"/>
    <col min="7" max="7" width="1.7109375" style="32" customWidth="1"/>
    <col min="8" max="8" width="1.8515625" style="32" customWidth="1"/>
    <col min="9" max="16384" width="9.140625" style="32" customWidth="1"/>
  </cols>
  <sheetData>
    <row r="1" ht="12.75">
      <c r="A1" s="50" t="str">
        <f>+'[1]A_BS'!$A$1</f>
        <v>ORNAPAPER BERHAD</v>
      </c>
    </row>
    <row r="2" ht="12.75">
      <c r="A2" s="49" t="str">
        <f>+'[1]A_BS'!$A$2</f>
        <v>(Company No.: 573695 W)</v>
      </c>
    </row>
    <row r="3" ht="12.75">
      <c r="A3" s="49" t="str">
        <f>+'[1]A_BS'!$A$3</f>
        <v>(Incorporated in Malaysia)</v>
      </c>
    </row>
    <row r="4" ht="12.75">
      <c r="A4" s="49"/>
    </row>
    <row r="5" ht="12.75">
      <c r="A5" s="50" t="s">
        <v>0</v>
      </c>
    </row>
    <row r="6" ht="12.75">
      <c r="A6" s="51" t="s">
        <v>194</v>
      </c>
    </row>
    <row r="7" ht="12.75">
      <c r="A7" s="52"/>
    </row>
    <row r="8" spans="1:4" ht="12.75">
      <c r="A8" s="49"/>
      <c r="B8" s="67"/>
      <c r="C8" s="67"/>
      <c r="D8" s="68"/>
    </row>
    <row r="9" spans="1:6" ht="12.75">
      <c r="A9" s="49"/>
      <c r="B9" s="149" t="s">
        <v>82</v>
      </c>
      <c r="C9" s="149"/>
      <c r="D9" s="94"/>
      <c r="E9" s="149" t="s">
        <v>82</v>
      </c>
      <c r="F9" s="149"/>
    </row>
    <row r="10" spans="1:6" ht="12.75">
      <c r="A10" s="49"/>
      <c r="B10" s="95">
        <v>39538</v>
      </c>
      <c r="C10" s="95">
        <v>39172</v>
      </c>
      <c r="D10" s="96"/>
      <c r="E10" s="95">
        <f>+B10</f>
        <v>39538</v>
      </c>
      <c r="F10" s="95">
        <f>+C10</f>
        <v>39172</v>
      </c>
    </row>
    <row r="11" spans="1:6" ht="12.75">
      <c r="A11" s="49"/>
      <c r="B11" s="97" t="s">
        <v>16</v>
      </c>
      <c r="C11" s="97" t="s">
        <v>16</v>
      </c>
      <c r="D11" s="98"/>
      <c r="E11" s="97" t="s">
        <v>16</v>
      </c>
      <c r="F11" s="97" t="s">
        <v>16</v>
      </c>
    </row>
    <row r="12" ht="12.75">
      <c r="A12" s="49"/>
    </row>
    <row r="13" spans="1:6" ht="12.75">
      <c r="A13" s="49" t="s">
        <v>17</v>
      </c>
      <c r="B13" s="9">
        <v>70988</v>
      </c>
      <c r="C13" s="9">
        <v>48311</v>
      </c>
      <c r="D13" s="8"/>
      <c r="E13" s="9">
        <f>+B13</f>
        <v>70988</v>
      </c>
      <c r="F13" s="9">
        <f>+C13</f>
        <v>48311</v>
      </c>
    </row>
    <row r="14" spans="1:6" ht="12.75">
      <c r="A14" s="49"/>
      <c r="B14" s="9"/>
      <c r="C14" s="9"/>
      <c r="D14" s="8"/>
      <c r="E14" s="9"/>
      <c r="F14" s="9"/>
    </row>
    <row r="15" spans="1:6" ht="12.75">
      <c r="A15" s="49" t="s">
        <v>99</v>
      </c>
      <c r="B15" s="9">
        <v>-58423</v>
      </c>
      <c r="C15" s="9">
        <v>-40904</v>
      </c>
      <c r="D15" s="8"/>
      <c r="E15" s="9">
        <f>+B15</f>
        <v>-58423</v>
      </c>
      <c r="F15" s="9">
        <f>+C15</f>
        <v>-40904</v>
      </c>
    </row>
    <row r="16" spans="1:6" ht="12.75">
      <c r="A16" s="49"/>
      <c r="B16" s="33"/>
      <c r="C16" s="33"/>
      <c r="D16" s="8"/>
      <c r="E16" s="33"/>
      <c r="F16" s="33"/>
    </row>
    <row r="17" spans="1:6" ht="12.75">
      <c r="A17" s="49" t="s">
        <v>100</v>
      </c>
      <c r="B17" s="9">
        <f>SUM(B13:B16)</f>
        <v>12565</v>
      </c>
      <c r="C17" s="9">
        <f>SUM(C13:C16)</f>
        <v>7407</v>
      </c>
      <c r="D17" s="8"/>
      <c r="E17" s="9">
        <f>SUM(E13:E16)</f>
        <v>12565</v>
      </c>
      <c r="F17" s="9">
        <f>SUM(F13:F16)</f>
        <v>7407</v>
      </c>
    </row>
    <row r="18" spans="1:6" ht="12.75">
      <c r="A18" s="49"/>
      <c r="B18" s="9"/>
      <c r="C18" s="9"/>
      <c r="D18" s="8"/>
      <c r="E18" s="9"/>
      <c r="F18" s="9"/>
    </row>
    <row r="19" spans="1:6" ht="12.75">
      <c r="A19" s="49" t="s">
        <v>101</v>
      </c>
      <c r="B19" s="9">
        <v>310</v>
      </c>
      <c r="C19" s="9">
        <v>209</v>
      </c>
      <c r="D19" s="8"/>
      <c r="E19" s="9">
        <f>+B19</f>
        <v>310</v>
      </c>
      <c r="F19" s="9">
        <f>+C19</f>
        <v>209</v>
      </c>
    </row>
    <row r="20" spans="1:6" ht="12.75">
      <c r="A20" s="49"/>
      <c r="B20" s="9"/>
      <c r="C20" s="9"/>
      <c r="D20" s="8"/>
      <c r="E20" s="9"/>
      <c r="F20" s="9"/>
    </row>
    <row r="21" spans="1:6" ht="12.75">
      <c r="A21" s="49" t="s">
        <v>102</v>
      </c>
      <c r="B21" s="9">
        <v>-7555</v>
      </c>
      <c r="C21" s="9">
        <v>-6229</v>
      </c>
      <c r="D21" s="8"/>
      <c r="E21" s="9">
        <f>+B21</f>
        <v>-7555</v>
      </c>
      <c r="F21" s="9">
        <f>+C21</f>
        <v>-6229</v>
      </c>
    </row>
    <row r="22" spans="1:7" ht="12.75">
      <c r="A22" s="49"/>
      <c r="B22" s="8"/>
      <c r="C22" s="8"/>
      <c r="D22" s="8"/>
      <c r="E22" s="9"/>
      <c r="F22" s="8"/>
      <c r="G22" s="34"/>
    </row>
    <row r="23" spans="1:6" ht="12.75">
      <c r="A23" s="49" t="s">
        <v>103</v>
      </c>
      <c r="B23" s="9">
        <v>17</v>
      </c>
      <c r="C23" s="9">
        <v>84</v>
      </c>
      <c r="D23" s="8"/>
      <c r="E23" s="9">
        <f>+B23</f>
        <v>17</v>
      </c>
      <c r="F23" s="9">
        <f>+C23</f>
        <v>84</v>
      </c>
    </row>
    <row r="24" spans="1:6" ht="12.75">
      <c r="A24" s="49"/>
      <c r="B24" s="9"/>
      <c r="C24" s="9"/>
      <c r="D24" s="8"/>
      <c r="E24" s="9"/>
      <c r="F24" s="9"/>
    </row>
    <row r="25" spans="1:6" ht="12.75">
      <c r="A25" s="49" t="s">
        <v>104</v>
      </c>
      <c r="B25" s="9">
        <v>-1629</v>
      </c>
      <c r="C25" s="9">
        <v>-1725</v>
      </c>
      <c r="D25" s="8"/>
      <c r="E25" s="9">
        <f>+B25</f>
        <v>-1629</v>
      </c>
      <c r="F25" s="9">
        <f>+C25</f>
        <v>-1725</v>
      </c>
    </row>
    <row r="26" spans="1:6" ht="12.75">
      <c r="A26" s="49"/>
      <c r="B26" s="33"/>
      <c r="C26" s="33"/>
      <c r="D26" s="8"/>
      <c r="E26" s="33"/>
      <c r="F26" s="33"/>
    </row>
    <row r="27" spans="1:6" ht="12.75">
      <c r="A27" s="49" t="s">
        <v>129</v>
      </c>
      <c r="B27" s="9">
        <f>SUM(B17:B26)</f>
        <v>3708</v>
      </c>
      <c r="C27" s="9">
        <f>SUM(C17:C26)</f>
        <v>-254</v>
      </c>
      <c r="D27" s="8"/>
      <c r="E27" s="9">
        <f>SUM(E17:E26)</f>
        <v>3708</v>
      </c>
      <c r="F27" s="9">
        <f>SUM(F17:F26)</f>
        <v>-254</v>
      </c>
    </row>
    <row r="28" spans="1:6" ht="12.75">
      <c r="A28" s="49"/>
      <c r="B28" s="9"/>
      <c r="C28" s="9"/>
      <c r="D28" s="8"/>
      <c r="E28" s="9"/>
      <c r="F28" s="9"/>
    </row>
    <row r="29" spans="1:6" ht="12.75">
      <c r="A29" s="49" t="s">
        <v>11</v>
      </c>
      <c r="B29" s="9">
        <v>-170</v>
      </c>
      <c r="C29" s="9">
        <v>-97</v>
      </c>
      <c r="D29" s="8"/>
      <c r="E29" s="9">
        <f>+B29</f>
        <v>-170</v>
      </c>
      <c r="F29" s="9">
        <f>+C29</f>
        <v>-97</v>
      </c>
    </row>
    <row r="30" spans="1:6" ht="12.75">
      <c r="A30" s="49"/>
      <c r="B30" s="33"/>
      <c r="C30" s="33"/>
      <c r="D30" s="8"/>
      <c r="E30" s="33"/>
      <c r="F30" s="33"/>
    </row>
    <row r="31" spans="1:6" ht="12.75">
      <c r="A31" s="52" t="s">
        <v>130</v>
      </c>
      <c r="B31" s="69">
        <f>SUM(B27:B30)</f>
        <v>3538</v>
      </c>
      <c r="C31" s="69">
        <f>SUM(C27:C30)</f>
        <v>-351</v>
      </c>
      <c r="D31" s="8"/>
      <c r="E31" s="69">
        <f>SUM(E27:E30)</f>
        <v>3538</v>
      </c>
      <c r="F31" s="69">
        <f>SUM(F27:F30)</f>
        <v>-351</v>
      </c>
    </row>
    <row r="32" spans="1:6" ht="12.75">
      <c r="A32" s="49"/>
      <c r="B32" s="9"/>
      <c r="C32" s="9"/>
      <c r="D32" s="8"/>
      <c r="E32" s="9"/>
      <c r="F32" s="9"/>
    </row>
    <row r="33" spans="1:6" ht="12.75">
      <c r="A33" s="49" t="s">
        <v>135</v>
      </c>
      <c r="B33" s="9"/>
      <c r="C33" s="9"/>
      <c r="D33" s="8"/>
      <c r="E33" s="9"/>
      <c r="F33" s="9"/>
    </row>
    <row r="34" spans="1:6" ht="12.75">
      <c r="A34" s="49" t="s">
        <v>18</v>
      </c>
      <c r="B34" s="9">
        <f>B36-B35</f>
        <v>2218</v>
      </c>
      <c r="C34" s="9">
        <v>55</v>
      </c>
      <c r="D34" s="8"/>
      <c r="E34" s="9">
        <f>+B34</f>
        <v>2218</v>
      </c>
      <c r="F34" s="9">
        <f>+C34</f>
        <v>55</v>
      </c>
    </row>
    <row r="35" spans="1:6" ht="12.75">
      <c r="A35" s="49" t="s">
        <v>105</v>
      </c>
      <c r="B35" s="9">
        <v>1320</v>
      </c>
      <c r="C35" s="9">
        <v>-406</v>
      </c>
      <c r="D35" s="8"/>
      <c r="E35" s="9">
        <f>+B35</f>
        <v>1320</v>
      </c>
      <c r="F35" s="9">
        <f>+C35</f>
        <v>-406</v>
      </c>
    </row>
    <row r="36" spans="1:6" ht="13.5" thickBot="1">
      <c r="A36" s="49"/>
      <c r="B36" s="11">
        <f>+B31</f>
        <v>3538</v>
      </c>
      <c r="C36" s="11">
        <f>C31</f>
        <v>-351</v>
      </c>
      <c r="D36" s="8"/>
      <c r="E36" s="11">
        <f>E31</f>
        <v>3538</v>
      </c>
      <c r="F36" s="11">
        <f>F31</f>
        <v>-351</v>
      </c>
    </row>
    <row r="37" spans="1:6" ht="13.5" thickTop="1">
      <c r="A37" s="49"/>
      <c r="B37" s="15"/>
      <c r="C37" s="15"/>
      <c r="D37" s="40"/>
      <c r="E37" s="15"/>
      <c r="F37" s="15"/>
    </row>
    <row r="38" spans="1:6" ht="12.75">
      <c r="A38" s="49" t="s">
        <v>131</v>
      </c>
      <c r="B38" s="35"/>
      <c r="C38" s="35"/>
      <c r="D38" s="39"/>
      <c r="E38" s="35"/>
      <c r="F38" s="15"/>
    </row>
    <row r="39" spans="1:6" ht="12.75">
      <c r="A39" s="49" t="s">
        <v>134</v>
      </c>
      <c r="B39" s="35"/>
      <c r="C39" s="35"/>
      <c r="D39" s="39"/>
      <c r="E39" s="35"/>
      <c r="F39" s="15"/>
    </row>
    <row r="40" spans="1:6" ht="12.75">
      <c r="A40" s="52" t="s">
        <v>132</v>
      </c>
      <c r="B40" s="35">
        <f>B34*100/'A-BS'!C31</f>
        <v>2.947469136622769</v>
      </c>
      <c r="C40" s="15">
        <f>C34*100/'A-BS'!C31</f>
        <v>0.0730887297178775</v>
      </c>
      <c r="D40" s="40"/>
      <c r="E40" s="36">
        <f>E34*100/'A-BS'!C31</f>
        <v>2.947469136622769</v>
      </c>
      <c r="F40" s="15">
        <f>F34*100/'A-BS'!C31</f>
        <v>0.0730887297178775</v>
      </c>
    </row>
    <row r="41" spans="1:6" ht="13.5" thickBot="1">
      <c r="A41" s="52" t="s">
        <v>133</v>
      </c>
      <c r="B41" s="37">
        <f>B40</f>
        <v>2.947469136622769</v>
      </c>
      <c r="C41" s="30">
        <f>C40</f>
        <v>0.0730887297178775</v>
      </c>
      <c r="D41" s="40"/>
      <c r="E41" s="38">
        <f>E40</f>
        <v>2.947469136622769</v>
      </c>
      <c r="F41" s="30">
        <f>F40</f>
        <v>0.0730887297178775</v>
      </c>
    </row>
    <row r="42" spans="1:6" ht="13.5" thickTop="1">
      <c r="A42" s="52"/>
      <c r="B42" s="39"/>
      <c r="C42" s="40"/>
      <c r="D42" s="40"/>
      <c r="E42" s="41"/>
      <c r="F42" s="40"/>
    </row>
    <row r="43" spans="1:6" ht="12.75">
      <c r="A43" s="49"/>
      <c r="B43" s="35"/>
      <c r="C43" s="15"/>
      <c r="D43" s="40"/>
      <c r="E43" s="15"/>
      <c r="F43" s="15"/>
    </row>
    <row r="44" spans="1:6" ht="12.75">
      <c r="A44" s="150" t="s">
        <v>189</v>
      </c>
      <c r="B44" s="150"/>
      <c r="C44" s="150"/>
      <c r="D44" s="150"/>
      <c r="E44" s="150"/>
      <c r="F44" s="150"/>
    </row>
    <row r="45" spans="1:6" ht="12.75">
      <c r="A45" s="150"/>
      <c r="B45" s="150"/>
      <c r="C45" s="150"/>
      <c r="D45" s="150"/>
      <c r="E45" s="150"/>
      <c r="F45" s="150"/>
    </row>
    <row r="46" spans="1:6" ht="12.75">
      <c r="A46" s="150"/>
      <c r="B46" s="150"/>
      <c r="C46" s="150"/>
      <c r="D46" s="150"/>
      <c r="E46" s="150"/>
      <c r="F46" s="150"/>
    </row>
  </sheetData>
  <mergeCells count="3">
    <mergeCell ref="B9:C9"/>
    <mergeCell ref="E9:F9"/>
    <mergeCell ref="A44:F46"/>
  </mergeCells>
  <printOptions/>
  <pageMargins left="0.75" right="0.5" top="0.75" bottom="0.5"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60"/>
  <sheetViews>
    <sheetView showGridLines="0" zoomScale="110" zoomScaleNormal="110" workbookViewId="0" topLeftCell="A40">
      <selection activeCell="A32" sqref="A32"/>
    </sheetView>
  </sheetViews>
  <sheetFormatPr defaultColWidth="9.140625" defaultRowHeight="12.75"/>
  <cols>
    <col min="1" max="1" width="46.28125" style="85" customWidth="1"/>
    <col min="2" max="2" width="9.28125" style="54" customWidth="1"/>
    <col min="3" max="3" width="12.28125" style="54" bestFit="1" customWidth="1"/>
    <col min="4" max="4" width="3.57421875" style="57" customWidth="1"/>
    <col min="5" max="5" width="12.28125" style="54" bestFit="1" customWidth="1"/>
    <col min="6" max="6" width="1.57421875" style="54" customWidth="1"/>
    <col min="7" max="16384" width="9.140625" style="54" customWidth="1"/>
  </cols>
  <sheetData>
    <row r="1" spans="1:6" ht="12.75">
      <c r="A1" s="81" t="s">
        <v>19</v>
      </c>
      <c r="B1" s="55"/>
      <c r="C1" s="53"/>
      <c r="D1" s="64"/>
      <c r="E1" s="53"/>
      <c r="F1" s="53"/>
    </row>
    <row r="2" spans="1:6" ht="12.75">
      <c r="A2" s="82" t="s">
        <v>20</v>
      </c>
      <c r="B2" s="55"/>
      <c r="C2" s="53"/>
      <c r="D2" s="64"/>
      <c r="E2" s="53"/>
      <c r="F2" s="53"/>
    </row>
    <row r="3" spans="1:6" ht="12.75">
      <c r="A3" s="82" t="s">
        <v>21</v>
      </c>
      <c r="B3" s="55"/>
      <c r="C3" s="53"/>
      <c r="D3" s="64"/>
      <c r="E3" s="53"/>
      <c r="F3" s="53"/>
    </row>
    <row r="4" spans="1:6" ht="12.75">
      <c r="A4" s="83"/>
      <c r="B4" s="77"/>
      <c r="C4" s="53"/>
      <c r="D4" s="64"/>
      <c r="E4" s="53"/>
      <c r="F4" s="53"/>
    </row>
    <row r="5" spans="1:6" ht="12.75">
      <c r="A5" s="81" t="s">
        <v>193</v>
      </c>
      <c r="B5" s="77"/>
      <c r="C5" s="53"/>
      <c r="D5" s="64"/>
      <c r="E5" s="53"/>
      <c r="F5" s="53"/>
    </row>
    <row r="6" spans="1:6" ht="12.75">
      <c r="A6" s="81"/>
      <c r="B6" s="77"/>
      <c r="C6" s="53"/>
      <c r="D6" s="64"/>
      <c r="E6" s="53"/>
      <c r="F6" s="53"/>
    </row>
    <row r="7" spans="1:6" ht="12.75">
      <c r="A7" s="84"/>
      <c r="B7" s="78"/>
      <c r="C7" s="53"/>
      <c r="D7" s="64"/>
      <c r="E7" s="53"/>
      <c r="F7" s="53"/>
    </row>
    <row r="8" spans="1:6" ht="12.75">
      <c r="A8" s="82"/>
      <c r="B8" s="55"/>
      <c r="C8" s="87" t="s">
        <v>13</v>
      </c>
      <c r="D8" s="88"/>
      <c r="E8" s="87" t="s">
        <v>13</v>
      </c>
      <c r="F8" s="79"/>
    </row>
    <row r="9" spans="1:6" ht="12.75">
      <c r="A9" s="82"/>
      <c r="B9" s="55"/>
      <c r="C9" s="89">
        <v>39538</v>
      </c>
      <c r="D9" s="90"/>
      <c r="E9" s="91">
        <v>39447</v>
      </c>
      <c r="F9" s="79"/>
    </row>
    <row r="10" spans="1:6" ht="12.75">
      <c r="A10" s="81" t="s">
        <v>23</v>
      </c>
      <c r="B10" s="55"/>
      <c r="C10" s="92" t="s">
        <v>22</v>
      </c>
      <c r="D10" s="93"/>
      <c r="E10" s="92" t="s">
        <v>22</v>
      </c>
      <c r="F10" s="79"/>
    </row>
    <row r="11" spans="1:6" ht="12.75">
      <c r="A11" s="81" t="s">
        <v>24</v>
      </c>
      <c r="B11" s="55"/>
      <c r="F11" s="79"/>
    </row>
    <row r="12" spans="1:6" ht="12.75">
      <c r="A12" s="85" t="s">
        <v>74</v>
      </c>
      <c r="B12" s="55"/>
      <c r="C12" s="9">
        <v>130736</v>
      </c>
      <c r="D12" s="9"/>
      <c r="E12" s="9">
        <v>129216</v>
      </c>
      <c r="F12" s="53"/>
    </row>
    <row r="13" spans="1:6" ht="12.75">
      <c r="A13" s="85" t="s">
        <v>136</v>
      </c>
      <c r="B13" s="61"/>
      <c r="C13" s="9"/>
      <c r="D13" s="9"/>
      <c r="E13" s="9"/>
      <c r="F13" s="53"/>
    </row>
    <row r="14" spans="1:6" ht="12.75">
      <c r="A14" s="82" t="s">
        <v>106</v>
      </c>
      <c r="B14" s="55"/>
      <c r="C14" s="9">
        <v>252</v>
      </c>
      <c r="D14" s="9"/>
      <c r="E14" s="9">
        <v>252</v>
      </c>
      <c r="F14" s="53"/>
    </row>
    <row r="15" spans="1:7" ht="12.75">
      <c r="A15" s="82" t="s">
        <v>107</v>
      </c>
      <c r="B15" s="55"/>
      <c r="C15" s="9">
        <v>429</v>
      </c>
      <c r="D15" s="9"/>
      <c r="E15" s="9">
        <v>446</v>
      </c>
      <c r="F15" s="53"/>
      <c r="G15" s="9"/>
    </row>
    <row r="16" spans="1:6" ht="12.75">
      <c r="A16" s="82" t="s">
        <v>69</v>
      </c>
      <c r="B16" s="55"/>
      <c r="C16" s="9">
        <v>1633</v>
      </c>
      <c r="D16" s="9"/>
      <c r="E16" s="9">
        <v>1633</v>
      </c>
      <c r="F16" s="53"/>
    </row>
    <row r="17" spans="1:6" ht="12.75">
      <c r="A17" s="82"/>
      <c r="B17" s="61"/>
      <c r="C17" s="9"/>
      <c r="D17" s="9"/>
      <c r="E17" s="9"/>
      <c r="F17" s="53"/>
    </row>
    <row r="18" spans="1:6" ht="12.75">
      <c r="A18" s="82"/>
      <c r="B18" s="55"/>
      <c r="C18" s="69">
        <f>SUM(C12:C17)</f>
        <v>133050</v>
      </c>
      <c r="D18" s="9"/>
      <c r="E18" s="69">
        <f>SUM(E12:E17)</f>
        <v>131547</v>
      </c>
      <c r="F18" s="53"/>
    </row>
    <row r="19" spans="1:6" ht="12.75">
      <c r="A19" s="81" t="s">
        <v>25</v>
      </c>
      <c r="B19" s="55"/>
      <c r="C19" s="43"/>
      <c r="D19" s="45"/>
      <c r="E19" s="43"/>
      <c r="F19" s="53"/>
    </row>
    <row r="20" spans="1:6" ht="12.75">
      <c r="A20" s="86" t="s">
        <v>10</v>
      </c>
      <c r="B20" s="56"/>
      <c r="C20" s="9">
        <v>37788</v>
      </c>
      <c r="D20" s="9"/>
      <c r="E20" s="9">
        <v>33263</v>
      </c>
      <c r="F20" s="53"/>
    </row>
    <row r="21" spans="1:6" ht="12.75">
      <c r="A21" s="86" t="s">
        <v>108</v>
      </c>
      <c r="B21" s="56"/>
      <c r="C21" s="9">
        <v>88872</v>
      </c>
      <c r="D21" s="9"/>
      <c r="E21" s="9">
        <v>85326</v>
      </c>
      <c r="F21" s="53"/>
    </row>
    <row r="22" spans="1:6" ht="12.75">
      <c r="A22" s="86" t="s">
        <v>109</v>
      </c>
      <c r="B22" s="56"/>
      <c r="C22" s="9">
        <v>5418</v>
      </c>
      <c r="D22" s="9"/>
      <c r="E22" s="9">
        <v>4654</v>
      </c>
      <c r="F22" s="53"/>
    </row>
    <row r="23" spans="1:6" ht="12.75">
      <c r="A23" s="82" t="s">
        <v>201</v>
      </c>
      <c r="B23" s="56"/>
      <c r="C23" s="9">
        <v>19</v>
      </c>
      <c r="D23" s="9"/>
      <c r="E23" s="9">
        <v>19</v>
      </c>
      <c r="F23" s="53"/>
    </row>
    <row r="24" spans="1:6" ht="12.75">
      <c r="A24" s="82" t="s">
        <v>12</v>
      </c>
      <c r="B24" s="55"/>
      <c r="C24" s="9">
        <f>8148</f>
        <v>8148</v>
      </c>
      <c r="D24" s="9"/>
      <c r="E24" s="9">
        <f>5929-19</f>
        <v>5910</v>
      </c>
      <c r="F24" s="53"/>
    </row>
    <row r="25" spans="1:6" ht="12.75">
      <c r="A25" s="82" t="s">
        <v>110</v>
      </c>
      <c r="B25" s="55"/>
      <c r="C25" s="9">
        <v>1038</v>
      </c>
      <c r="D25" s="9"/>
      <c r="E25" s="9">
        <v>1006</v>
      </c>
      <c r="F25" s="53"/>
    </row>
    <row r="26" spans="1:6" ht="12.75">
      <c r="A26" s="86"/>
      <c r="B26" s="56"/>
      <c r="C26" s="69">
        <f>SUM(C20:C25)</f>
        <v>141283</v>
      </c>
      <c r="D26" s="9"/>
      <c r="E26" s="69">
        <f>SUM(E20:E25)</f>
        <v>130178</v>
      </c>
      <c r="F26" s="53"/>
    </row>
    <row r="27" spans="1:6" ht="13.5" thickBot="1">
      <c r="A27" s="81" t="s">
        <v>26</v>
      </c>
      <c r="B27" s="55"/>
      <c r="C27" s="11">
        <f>+C18+C26</f>
        <v>274333</v>
      </c>
      <c r="D27" s="9"/>
      <c r="E27" s="11">
        <f>+E18+E26</f>
        <v>261725</v>
      </c>
      <c r="F27" s="53"/>
    </row>
    <row r="28" spans="1:6" ht="13.5" thickTop="1">
      <c r="A28" s="82"/>
      <c r="B28" s="55"/>
      <c r="C28" s="44"/>
      <c r="D28" s="44"/>
      <c r="E28" s="44"/>
      <c r="F28" s="53"/>
    </row>
    <row r="29" spans="1:6" ht="12.75">
      <c r="A29" s="81" t="s">
        <v>27</v>
      </c>
      <c r="B29" s="55"/>
      <c r="C29" s="42"/>
      <c r="D29" s="44"/>
      <c r="E29" s="42"/>
      <c r="F29" s="53"/>
    </row>
    <row r="30" spans="1:6" ht="12.75">
      <c r="A30" s="81" t="s">
        <v>137</v>
      </c>
      <c r="B30" s="55"/>
      <c r="C30" s="42"/>
      <c r="D30" s="44"/>
      <c r="E30" s="42"/>
      <c r="F30" s="53"/>
    </row>
    <row r="31" spans="1:6" ht="12.75">
      <c r="A31" s="82" t="s">
        <v>28</v>
      </c>
      <c r="B31" s="55"/>
      <c r="C31" s="9">
        <v>75251</v>
      </c>
      <c r="D31" s="9"/>
      <c r="E31" s="9">
        <v>75251</v>
      </c>
      <c r="F31" s="53"/>
    </row>
    <row r="32" spans="1:6" ht="12.75">
      <c r="A32" s="82" t="s">
        <v>29</v>
      </c>
      <c r="B32" s="55"/>
      <c r="C32" s="9">
        <v>11156</v>
      </c>
      <c r="D32" s="9"/>
      <c r="E32" s="9">
        <v>11156</v>
      </c>
      <c r="F32" s="53"/>
    </row>
    <row r="33" spans="1:6" ht="12.75">
      <c r="A33" s="82" t="s">
        <v>139</v>
      </c>
      <c r="B33" s="55"/>
      <c r="C33" s="9">
        <v>-1614</v>
      </c>
      <c r="D33" s="9"/>
      <c r="E33" s="9">
        <v>-2017</v>
      </c>
      <c r="F33" s="53"/>
    </row>
    <row r="34" spans="1:6" ht="12.75">
      <c r="A34" s="82" t="s">
        <v>138</v>
      </c>
      <c r="B34" s="55"/>
      <c r="C34" s="33">
        <f>E34+'A-PL'!B34</f>
        <v>12150</v>
      </c>
      <c r="D34" s="9"/>
      <c r="E34" s="33">
        <f>1485+8447</f>
        <v>9932</v>
      </c>
      <c r="F34" s="53"/>
    </row>
    <row r="35" spans="1:6" ht="12.75">
      <c r="A35" s="82"/>
      <c r="B35" s="55"/>
      <c r="C35" s="9">
        <f>SUM(C31:C34)</f>
        <v>96943</v>
      </c>
      <c r="D35" s="9"/>
      <c r="E35" s="9">
        <f>SUM(E30:E34)</f>
        <v>94322</v>
      </c>
      <c r="F35" s="53"/>
    </row>
    <row r="36" spans="1:6" ht="12.75">
      <c r="A36" s="81" t="s">
        <v>30</v>
      </c>
      <c r="B36" s="55"/>
      <c r="C36" s="9">
        <v>7741</v>
      </c>
      <c r="D36" s="9"/>
      <c r="E36" s="9">
        <v>6090</v>
      </c>
      <c r="F36" s="53"/>
    </row>
    <row r="37" spans="1:6" ht="12.75">
      <c r="A37" s="81" t="s">
        <v>31</v>
      </c>
      <c r="B37" s="55"/>
      <c r="C37" s="69">
        <f>SUM(C35:C36)</f>
        <v>104684</v>
      </c>
      <c r="D37" s="9"/>
      <c r="E37" s="69">
        <f>SUM(E35:E36)</f>
        <v>100412</v>
      </c>
      <c r="F37" s="53"/>
    </row>
    <row r="38" spans="1:6" ht="12.75">
      <c r="A38" s="82"/>
      <c r="B38" s="55"/>
      <c r="C38" s="44"/>
      <c r="D38" s="44"/>
      <c r="E38" s="44"/>
      <c r="F38" s="53"/>
    </row>
    <row r="39" spans="1:6" ht="12.75">
      <c r="A39" s="81" t="s">
        <v>32</v>
      </c>
      <c r="B39" s="55"/>
      <c r="C39" s="44"/>
      <c r="D39" s="44"/>
      <c r="E39" s="44"/>
      <c r="F39" s="53"/>
    </row>
    <row r="40" spans="1:6" ht="12.75">
      <c r="A40" s="82" t="s">
        <v>112</v>
      </c>
      <c r="B40" s="55"/>
      <c r="C40" s="9">
        <v>42673</v>
      </c>
      <c r="D40" s="9"/>
      <c r="E40" s="9">
        <f>5035+12514</f>
        <v>17549</v>
      </c>
      <c r="F40" s="53"/>
    </row>
    <row r="41" spans="1:6" ht="12.75">
      <c r="A41" s="82" t="s">
        <v>113</v>
      </c>
      <c r="B41" s="55"/>
      <c r="C41" s="9">
        <v>3663</v>
      </c>
      <c r="D41" s="9"/>
      <c r="E41" s="9">
        <v>3680</v>
      </c>
      <c r="F41" s="53"/>
    </row>
    <row r="42" spans="1:6" ht="12.75">
      <c r="A42" s="82"/>
      <c r="B42" s="55"/>
      <c r="C42" s="69">
        <f>SUM(C40:C41)</f>
        <v>46336</v>
      </c>
      <c r="D42" s="9"/>
      <c r="E42" s="69">
        <f>SUM(E40:E41)</f>
        <v>21229</v>
      </c>
      <c r="F42" s="53"/>
    </row>
    <row r="43" spans="1:6" ht="12.75">
      <c r="A43" s="81" t="s">
        <v>33</v>
      </c>
      <c r="B43" s="55"/>
      <c r="C43" s="9"/>
      <c r="D43" s="9"/>
      <c r="E43" s="9"/>
      <c r="F43" s="53"/>
    </row>
    <row r="44" spans="1:6" ht="12.75">
      <c r="A44" s="86" t="s">
        <v>114</v>
      </c>
      <c r="B44" s="56"/>
      <c r="C44" s="9">
        <v>77793</v>
      </c>
      <c r="D44" s="9"/>
      <c r="E44" s="9">
        <v>93397</v>
      </c>
      <c r="F44" s="53"/>
    </row>
    <row r="45" spans="1:6" ht="12.75">
      <c r="A45" s="86" t="s">
        <v>115</v>
      </c>
      <c r="B45" s="56"/>
      <c r="C45" s="9">
        <v>22718</v>
      </c>
      <c r="D45" s="9"/>
      <c r="E45" s="9">
        <v>35335</v>
      </c>
      <c r="F45" s="53"/>
    </row>
    <row r="46" spans="1:6" ht="12.75">
      <c r="A46" s="86" t="s">
        <v>116</v>
      </c>
      <c r="B46" s="56"/>
      <c r="C46" s="9">
        <v>22618</v>
      </c>
      <c r="D46" s="9"/>
      <c r="E46" s="9">
        <v>11249</v>
      </c>
      <c r="F46" s="53"/>
    </row>
    <row r="47" spans="1:6" ht="12.75">
      <c r="A47" s="82" t="s">
        <v>11</v>
      </c>
      <c r="B47" s="55"/>
      <c r="C47" s="9">
        <f>14-'A-PL'!B29</f>
        <v>184</v>
      </c>
      <c r="D47" s="9"/>
      <c r="E47" s="9">
        <v>103</v>
      </c>
      <c r="F47" s="53"/>
    </row>
    <row r="48" spans="1:6" ht="12.75">
      <c r="A48" s="86"/>
      <c r="B48" s="56"/>
      <c r="C48" s="69">
        <f>SUM(C44:C47)</f>
        <v>123313</v>
      </c>
      <c r="D48" s="9"/>
      <c r="E48" s="69">
        <f>SUM(E44:E47)</f>
        <v>140084</v>
      </c>
      <c r="F48" s="53"/>
    </row>
    <row r="49" spans="1:6" ht="12.75">
      <c r="A49" s="81" t="s">
        <v>34</v>
      </c>
      <c r="B49" s="55"/>
      <c r="C49" s="69">
        <f>+C42+C48</f>
        <v>169649</v>
      </c>
      <c r="D49" s="9"/>
      <c r="E49" s="69">
        <f>+E42+E48</f>
        <v>161313</v>
      </c>
      <c r="F49" s="53"/>
    </row>
    <row r="50" spans="1:6" ht="13.5" thickBot="1">
      <c r="A50" s="81" t="s">
        <v>35</v>
      </c>
      <c r="B50" s="55"/>
      <c r="C50" s="11">
        <f>+C37+C49</f>
        <v>274333</v>
      </c>
      <c r="D50" s="9"/>
      <c r="E50" s="11">
        <f>+E37+E49</f>
        <v>261725</v>
      </c>
      <c r="F50" s="53"/>
    </row>
    <row r="51" spans="1:6" ht="13.5" thickTop="1">
      <c r="A51" s="82"/>
      <c r="B51" s="55"/>
      <c r="C51" s="9"/>
      <c r="D51" s="9"/>
      <c r="E51" s="9"/>
      <c r="F51" s="53"/>
    </row>
    <row r="52" spans="2:6" ht="12.75" customHeight="1">
      <c r="B52" s="58"/>
      <c r="C52" s="9"/>
      <c r="D52" s="9"/>
      <c r="E52" s="9"/>
      <c r="F52" s="48"/>
    </row>
    <row r="53" spans="1:6" ht="13.5" thickBot="1">
      <c r="A53" s="152" t="s">
        <v>140</v>
      </c>
      <c r="B53" s="152"/>
      <c r="C53" s="100">
        <f>+C35/C31</f>
        <v>1.288261950007309</v>
      </c>
      <c r="D53" s="99"/>
      <c r="E53" s="100">
        <f>+E35/E31</f>
        <v>1.253431848081753</v>
      </c>
      <c r="F53" s="48"/>
    </row>
    <row r="54" spans="1:6" ht="13.5" thickTop="1">
      <c r="A54" s="58"/>
      <c r="B54" s="59"/>
      <c r="C54" s="65"/>
      <c r="D54" s="65"/>
      <c r="E54" s="66"/>
      <c r="F54" s="48"/>
    </row>
    <row r="55" spans="1:6" ht="12.75">
      <c r="A55" s="58"/>
      <c r="B55" s="59"/>
      <c r="C55" s="46"/>
      <c r="D55" s="65"/>
      <c r="E55" s="47"/>
      <c r="F55" s="48"/>
    </row>
    <row r="56" spans="1:6" ht="12.75" customHeight="1">
      <c r="A56" s="151" t="s">
        <v>190</v>
      </c>
      <c r="B56" s="151"/>
      <c r="C56" s="151"/>
      <c r="D56" s="151"/>
      <c r="E56" s="151"/>
      <c r="F56" s="53"/>
    </row>
    <row r="57" spans="1:6" ht="12.75">
      <c r="A57" s="151"/>
      <c r="B57" s="151"/>
      <c r="C57" s="151"/>
      <c r="D57" s="151"/>
      <c r="E57" s="151"/>
      <c r="F57" s="60"/>
    </row>
    <row r="58" spans="1:6" ht="12.75">
      <c r="A58" s="151"/>
      <c r="B58" s="151"/>
      <c r="C58" s="151"/>
      <c r="D58" s="151"/>
      <c r="E58" s="151"/>
      <c r="F58" s="60"/>
    </row>
    <row r="59" spans="1:6" ht="12.75">
      <c r="A59" s="82"/>
      <c r="B59" s="55"/>
      <c r="C59" s="53"/>
      <c r="D59" s="64"/>
      <c r="E59" s="53"/>
      <c r="F59" s="53"/>
    </row>
    <row r="60" spans="1:6" ht="12.75">
      <c r="A60" s="82"/>
      <c r="B60" s="55"/>
      <c r="C60" s="53"/>
      <c r="D60" s="64"/>
      <c r="E60" s="53"/>
      <c r="F60" s="53"/>
    </row>
  </sheetData>
  <mergeCells count="2">
    <mergeCell ref="A56:E58"/>
    <mergeCell ref="A53:B53"/>
  </mergeCells>
  <printOptions/>
  <pageMargins left="0.75" right="0.5" top="0.75" bottom="0.5"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40"/>
  <sheetViews>
    <sheetView showGridLines="0" zoomScale="110" zoomScaleNormal="110" workbookViewId="0" topLeftCell="A22">
      <selection activeCell="A89" sqref="A89"/>
    </sheetView>
  </sheetViews>
  <sheetFormatPr defaultColWidth="9.140625" defaultRowHeight="12.75"/>
  <cols>
    <col min="1" max="1" width="56.7109375" style="49" customWidth="1"/>
    <col min="2" max="2" width="13.57421875" style="1" bestFit="1" customWidth="1"/>
    <col min="3" max="3" width="3.421875" style="76" customWidth="1"/>
    <col min="4" max="4" width="13.57421875" style="76" bestFit="1" customWidth="1"/>
    <col min="5" max="5" width="2.28125" style="1" customWidth="1"/>
    <col min="6" max="16384" width="9.140625" style="1" customWidth="1"/>
  </cols>
  <sheetData>
    <row r="1" spans="1:5" ht="12.75">
      <c r="A1" s="50" t="str">
        <f>+'[2]A_BS'!$A$1</f>
        <v>ORNAPAPER BERHAD</v>
      </c>
      <c r="B1" s="15"/>
      <c r="C1" s="40"/>
      <c r="D1" s="40"/>
      <c r="E1" s="15"/>
    </row>
    <row r="2" spans="1:5" ht="12.75">
      <c r="A2" s="49" t="str">
        <f>+'[2]A_BS'!$A$2</f>
        <v>(Company No.: 573695 W)</v>
      </c>
      <c r="B2" s="15"/>
      <c r="C2" s="40"/>
      <c r="D2" s="40"/>
      <c r="E2" s="15"/>
    </row>
    <row r="3" spans="1:5" ht="12.75">
      <c r="A3" s="49" t="str">
        <f>+'[2]A_BS'!$A$3</f>
        <v>(Incorporated in Malaysia)</v>
      </c>
      <c r="B3" s="15"/>
      <c r="C3" s="40"/>
      <c r="D3" s="40"/>
      <c r="E3" s="15"/>
    </row>
    <row r="4" spans="1:5" ht="12.75">
      <c r="A4" s="73"/>
      <c r="B4" s="15"/>
      <c r="C4" s="40"/>
      <c r="D4" s="40"/>
      <c r="E4" s="15"/>
    </row>
    <row r="5" spans="1:5" ht="12.75">
      <c r="A5" s="50" t="s">
        <v>1</v>
      </c>
      <c r="B5" s="15"/>
      <c r="C5" s="40"/>
      <c r="D5" s="40"/>
      <c r="E5" s="15"/>
    </row>
    <row r="6" spans="1:5" ht="12.75">
      <c r="A6" s="51" t="str">
        <f>'A-PL'!A6</f>
        <v>FOR THE 3 MONTHS PERIOD ENDED 31 MARCH 2008</v>
      </c>
      <c r="B6" s="15"/>
      <c r="C6" s="40"/>
      <c r="D6" s="40"/>
      <c r="E6" s="15"/>
    </row>
    <row r="7" spans="1:5" ht="12.75">
      <c r="A7" s="51"/>
      <c r="B7" s="15"/>
      <c r="C7" s="40"/>
      <c r="D7" s="40"/>
      <c r="E7" s="15"/>
    </row>
    <row r="8" spans="1:5" ht="12.75">
      <c r="A8" s="52"/>
      <c r="B8" s="15"/>
      <c r="C8" s="40"/>
      <c r="D8" s="40"/>
      <c r="E8" s="15"/>
    </row>
    <row r="9" spans="2:5" ht="12.75">
      <c r="B9" s="153" t="s">
        <v>82</v>
      </c>
      <c r="C9" s="153"/>
      <c r="D9" s="154"/>
      <c r="E9" s="41"/>
    </row>
    <row r="10" spans="2:5" ht="12.75">
      <c r="B10" s="95">
        <v>39538</v>
      </c>
      <c r="C10" s="96"/>
      <c r="D10" s="95">
        <v>39172</v>
      </c>
      <c r="E10" s="74"/>
    </row>
    <row r="11" spans="2:5" ht="12.75">
      <c r="B11" s="113" t="s">
        <v>22</v>
      </c>
      <c r="C11" s="101"/>
      <c r="D11" s="113" t="s">
        <v>22</v>
      </c>
      <c r="E11" s="75"/>
    </row>
    <row r="12" spans="2:5" ht="12.75">
      <c r="B12" s="15"/>
      <c r="C12" s="40"/>
      <c r="D12" s="40"/>
      <c r="E12" s="40"/>
    </row>
    <row r="13" spans="1:5" ht="12.75">
      <c r="A13" s="49" t="s">
        <v>141</v>
      </c>
      <c r="B13" s="9">
        <v>8178</v>
      </c>
      <c r="C13" s="8"/>
      <c r="D13" s="8">
        <v>-7924</v>
      </c>
      <c r="E13" s="40"/>
    </row>
    <row r="14" spans="2:5" ht="12.75">
      <c r="B14" s="9"/>
      <c r="C14" s="8"/>
      <c r="D14" s="8"/>
      <c r="E14" s="8"/>
    </row>
    <row r="15" spans="1:5" ht="12.75">
      <c r="A15" s="49" t="s">
        <v>142</v>
      </c>
      <c r="B15" s="9">
        <v>-1463</v>
      </c>
      <c r="C15" s="8"/>
      <c r="D15" s="8">
        <v>-1086</v>
      </c>
      <c r="E15" s="8"/>
    </row>
    <row r="16" spans="2:5" ht="12.75">
      <c r="B16" s="9"/>
      <c r="C16" s="8"/>
      <c r="D16" s="8"/>
      <c r="E16" s="8"/>
    </row>
    <row r="17" spans="1:5" ht="12.75">
      <c r="A17" s="49" t="s">
        <v>143</v>
      </c>
      <c r="B17" s="9">
        <v>-2595</v>
      </c>
      <c r="C17" s="8"/>
      <c r="D17" s="8">
        <v>6128</v>
      </c>
      <c r="E17" s="8"/>
    </row>
    <row r="18" spans="2:5" ht="12.75">
      <c r="B18" s="33"/>
      <c r="C18" s="8"/>
      <c r="D18" s="33"/>
      <c r="E18" s="8"/>
    </row>
    <row r="19" spans="1:5" ht="12.75">
      <c r="A19" s="49" t="s">
        <v>111</v>
      </c>
      <c r="B19" s="9">
        <f>SUM(B13:B18)</f>
        <v>4120</v>
      </c>
      <c r="C19" s="8"/>
      <c r="D19" s="9">
        <f>SUM(D13:D18)</f>
        <v>-2882</v>
      </c>
      <c r="E19" s="8"/>
    </row>
    <row r="20" spans="2:5" ht="12.75">
      <c r="B20" s="9"/>
      <c r="C20" s="8"/>
      <c r="D20" s="8"/>
      <c r="E20" s="8"/>
    </row>
    <row r="21" spans="1:5" ht="12.75">
      <c r="A21" s="49" t="s">
        <v>2</v>
      </c>
      <c r="B21" s="9">
        <v>124</v>
      </c>
      <c r="C21" s="8"/>
      <c r="D21" s="8">
        <v>24</v>
      </c>
      <c r="E21" s="8"/>
    </row>
    <row r="22" spans="2:5" ht="12.75">
      <c r="B22" s="9"/>
      <c r="C22" s="8"/>
      <c r="D22" s="8"/>
      <c r="E22" s="8"/>
    </row>
    <row r="23" spans="1:5" ht="12.75">
      <c r="A23" s="49" t="s">
        <v>3</v>
      </c>
      <c r="B23" s="9">
        <f>-4048+19</f>
        <v>-4029</v>
      </c>
      <c r="C23" s="8"/>
      <c r="D23" s="8">
        <f>-6055+19</f>
        <v>-6036</v>
      </c>
      <c r="E23" s="8"/>
    </row>
    <row r="24" spans="2:5" ht="12.75">
      <c r="B24" s="9"/>
      <c r="C24" s="8"/>
      <c r="D24" s="8"/>
      <c r="E24" s="8"/>
    </row>
    <row r="25" spans="1:5" ht="13.5" thickBot="1">
      <c r="A25" s="49" t="s">
        <v>4</v>
      </c>
      <c r="B25" s="11">
        <f>SUM(B19:B23)</f>
        <v>215</v>
      </c>
      <c r="C25" s="8"/>
      <c r="D25" s="11">
        <f>SUM(D19:D23)</f>
        <v>-8894</v>
      </c>
      <c r="E25" s="8"/>
    </row>
    <row r="26" spans="2:5" ht="13.5" thickTop="1">
      <c r="B26" s="15"/>
      <c r="C26" s="40"/>
      <c r="D26" s="40"/>
      <c r="E26" s="8"/>
    </row>
    <row r="27" spans="1:5" ht="12.75">
      <c r="A27" s="49" t="s">
        <v>36</v>
      </c>
      <c r="B27" s="15"/>
      <c r="C27" s="40"/>
      <c r="D27" s="40"/>
      <c r="E27" s="8"/>
    </row>
    <row r="28" spans="1:5" ht="12.75">
      <c r="A28" s="49" t="s">
        <v>12</v>
      </c>
      <c r="B28" s="9">
        <v>8148</v>
      </c>
      <c r="C28" s="8"/>
      <c r="D28" s="8">
        <v>4352</v>
      </c>
      <c r="E28" s="8"/>
    </row>
    <row r="29" spans="1:5" ht="12.75">
      <c r="A29" s="49" t="s">
        <v>202</v>
      </c>
      <c r="B29" s="9">
        <v>19</v>
      </c>
      <c r="C29" s="8"/>
      <c r="D29" s="8">
        <v>19</v>
      </c>
      <c r="E29" s="8"/>
    </row>
    <row r="30" spans="1:5" ht="12.75">
      <c r="A30" s="49" t="s">
        <v>117</v>
      </c>
      <c r="B30" s="9">
        <v>-7952</v>
      </c>
      <c r="C30" s="8"/>
      <c r="D30" s="8">
        <v>-13265</v>
      </c>
      <c r="E30" s="8"/>
    </row>
    <row r="31" spans="2:5" ht="13.5" thickBot="1">
      <c r="B31" s="11">
        <f>SUM(B28:B30)</f>
        <v>215</v>
      </c>
      <c r="C31" s="8"/>
      <c r="D31" s="11">
        <f>SUM(D28:D30)</f>
        <v>-8894</v>
      </c>
      <c r="E31" s="8"/>
    </row>
    <row r="32" spans="1:5" ht="13.5" thickTop="1">
      <c r="A32" s="52"/>
      <c r="B32" s="8"/>
      <c r="C32" s="8"/>
      <c r="D32" s="8"/>
      <c r="E32" s="8"/>
    </row>
    <row r="33" spans="2:5" ht="12.75">
      <c r="B33" s="8"/>
      <c r="C33" s="8"/>
      <c r="D33" s="8"/>
      <c r="E33" s="8"/>
    </row>
    <row r="34" spans="2:5" ht="12.75">
      <c r="B34" s="15"/>
      <c r="C34" s="40"/>
      <c r="D34" s="40"/>
      <c r="E34" s="8"/>
    </row>
    <row r="35" spans="1:5" ht="12.75">
      <c r="A35" s="155" t="s">
        <v>191</v>
      </c>
      <c r="B35" s="155"/>
      <c r="C35" s="155"/>
      <c r="D35" s="155"/>
      <c r="E35" s="9"/>
    </row>
    <row r="36" spans="1:5" ht="14.25" customHeight="1">
      <c r="A36" s="155"/>
      <c r="B36" s="155"/>
      <c r="C36" s="155"/>
      <c r="D36" s="155"/>
      <c r="E36" s="63"/>
    </row>
    <row r="37" spans="1:5" ht="14.25" customHeight="1">
      <c r="A37" s="155"/>
      <c r="B37" s="155"/>
      <c r="C37" s="155"/>
      <c r="D37" s="155"/>
      <c r="E37" s="63"/>
    </row>
    <row r="38" spans="1:5" ht="14.25" customHeight="1">
      <c r="A38" s="155"/>
      <c r="B38" s="155"/>
      <c r="C38" s="155"/>
      <c r="D38" s="155"/>
      <c r="E38" s="63"/>
    </row>
    <row r="39" spans="2:5" ht="12.75">
      <c r="B39" s="15"/>
      <c r="C39" s="40"/>
      <c r="D39" s="40"/>
      <c r="E39" s="9"/>
    </row>
    <row r="40" spans="2:5" ht="12.75">
      <c r="B40" s="15"/>
      <c r="C40" s="40"/>
      <c r="D40" s="40"/>
      <c r="E40" s="15"/>
    </row>
  </sheetData>
  <mergeCells count="2">
    <mergeCell ref="B9:D9"/>
    <mergeCell ref="A35:D38"/>
  </mergeCells>
  <printOptions/>
  <pageMargins left="0.75" right="0.5" top="0.75" bottom="0.5"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1"/>
  <sheetViews>
    <sheetView showGridLines="0" zoomScale="110" zoomScaleNormal="110" workbookViewId="0" topLeftCell="A1">
      <selection activeCell="A48" sqref="A48"/>
    </sheetView>
  </sheetViews>
  <sheetFormatPr defaultColWidth="9.140625" defaultRowHeight="12.75"/>
  <cols>
    <col min="1" max="1" width="25.7109375" style="49" customWidth="1"/>
    <col min="2" max="2" width="9.28125" style="1" bestFit="1" customWidth="1"/>
    <col min="3" max="3" width="9.7109375" style="1" bestFit="1" customWidth="1"/>
    <col min="4" max="4" width="11.00390625" style="1" bestFit="1" customWidth="1"/>
    <col min="5" max="5" width="13.28125" style="1" bestFit="1" customWidth="1"/>
    <col min="6" max="6" width="9.28125" style="1" bestFit="1" customWidth="1"/>
    <col min="7" max="7" width="9.57421875" style="1" bestFit="1" customWidth="1"/>
    <col min="8" max="8" width="9.28125" style="1" bestFit="1" customWidth="1"/>
    <col min="9" max="9" width="2.140625" style="1" customWidth="1"/>
    <col min="10" max="16384" width="9.140625" style="1" customWidth="1"/>
  </cols>
  <sheetData>
    <row r="1" spans="1:9" ht="12.75">
      <c r="A1" s="156" t="str">
        <f>+'[2]A_BS'!$A$1</f>
        <v>ORNAPAPER BERHAD</v>
      </c>
      <c r="B1" s="156"/>
      <c r="C1" s="9"/>
      <c r="D1" s="9"/>
      <c r="E1" s="9"/>
      <c r="F1" s="9"/>
      <c r="G1" s="9"/>
      <c r="H1" s="9"/>
      <c r="I1" s="9"/>
    </row>
    <row r="2" spans="1:9" ht="12.75">
      <c r="A2" s="157" t="str">
        <f>+'[2]A_BS'!$A$2</f>
        <v>(Company No.: 573695 W)</v>
      </c>
      <c r="B2" s="157"/>
      <c r="C2" s="9"/>
      <c r="D2" s="9"/>
      <c r="E2" s="9"/>
      <c r="F2" s="9"/>
      <c r="G2" s="9"/>
      <c r="H2" s="9"/>
      <c r="I2" s="9"/>
    </row>
    <row r="3" spans="1:9" ht="12.75">
      <c r="A3" s="157" t="str">
        <f>+'[2]A_BS'!$A$3</f>
        <v>(Incorporated in Malaysia)</v>
      </c>
      <c r="B3" s="157"/>
      <c r="C3" s="9"/>
      <c r="D3" s="9"/>
      <c r="E3" s="9"/>
      <c r="F3" s="9"/>
      <c r="H3" s="9"/>
      <c r="I3" s="9"/>
    </row>
    <row r="4" spans="2:9" ht="12.75">
      <c r="B4" s="9"/>
      <c r="C4" s="9"/>
      <c r="D4" s="9"/>
      <c r="E4" s="9"/>
      <c r="F4" s="9"/>
      <c r="G4" s="114"/>
      <c r="H4" s="9"/>
      <c r="I4" s="9"/>
    </row>
    <row r="5" spans="1:9" ht="12.75">
      <c r="A5" s="156" t="s">
        <v>5</v>
      </c>
      <c r="B5" s="156"/>
      <c r="C5" s="156"/>
      <c r="D5" s="156"/>
      <c r="E5" s="156"/>
      <c r="F5" s="9"/>
      <c r="G5" s="115"/>
      <c r="H5" s="9"/>
      <c r="I5" s="9"/>
    </row>
    <row r="6" spans="1:9" ht="12.75">
      <c r="A6" s="159" t="str">
        <f>'A-CF'!A6</f>
        <v>FOR THE 3 MONTHS PERIOD ENDED 31 MARCH 2008</v>
      </c>
      <c r="B6" s="159"/>
      <c r="C6" s="159"/>
      <c r="D6" s="159"/>
      <c r="E6" s="159"/>
      <c r="G6" s="115"/>
      <c r="H6" s="9"/>
      <c r="I6" s="9"/>
    </row>
    <row r="7" spans="1:9" ht="12.75">
      <c r="A7" s="51"/>
      <c r="B7" s="51"/>
      <c r="C7" s="51"/>
      <c r="D7" s="51"/>
      <c r="E7" s="51"/>
      <c r="G7" s="115"/>
      <c r="H7" s="9"/>
      <c r="I7" s="9"/>
    </row>
    <row r="8" spans="1:9" ht="12.75">
      <c r="A8" s="52"/>
      <c r="B8" s="9"/>
      <c r="C8" s="9"/>
      <c r="D8" s="9"/>
      <c r="E8" s="9"/>
      <c r="G8" s="115"/>
      <c r="H8" s="9"/>
      <c r="I8" s="9"/>
    </row>
    <row r="9" spans="2:9" ht="12.75">
      <c r="B9" s="158" t="s">
        <v>154</v>
      </c>
      <c r="C9" s="158"/>
      <c r="D9" s="158"/>
      <c r="E9" s="158"/>
      <c r="F9" s="158"/>
      <c r="G9" s="102"/>
      <c r="H9" s="102"/>
      <c r="I9" s="9"/>
    </row>
    <row r="10" spans="2:9" ht="12.75">
      <c r="B10" s="117"/>
      <c r="C10" s="158" t="s">
        <v>126</v>
      </c>
      <c r="D10" s="158"/>
      <c r="E10" s="102"/>
      <c r="F10" s="97"/>
      <c r="G10" s="102"/>
      <c r="H10" s="116"/>
      <c r="I10" s="9"/>
    </row>
    <row r="11" spans="1:9" ht="12.75">
      <c r="A11" s="1"/>
      <c r="B11" s="102"/>
      <c r="C11" s="102"/>
      <c r="D11" s="97" t="s">
        <v>128</v>
      </c>
      <c r="E11" s="118" t="s">
        <v>37</v>
      </c>
      <c r="F11" s="97"/>
      <c r="G11" s="119"/>
      <c r="H11" s="120"/>
      <c r="I11" s="114"/>
    </row>
    <row r="12" spans="1:9" ht="12.75">
      <c r="A12" s="121"/>
      <c r="B12" s="97" t="s">
        <v>6</v>
      </c>
      <c r="C12" s="97" t="s">
        <v>6</v>
      </c>
      <c r="D12" s="97" t="s">
        <v>127</v>
      </c>
      <c r="E12" s="97" t="s">
        <v>8</v>
      </c>
      <c r="F12" s="97"/>
      <c r="G12" s="97" t="s">
        <v>7</v>
      </c>
      <c r="H12" s="97" t="s">
        <v>14</v>
      </c>
      <c r="I12" s="114"/>
    </row>
    <row r="13" spans="1:9" ht="12.75">
      <c r="A13" s="121"/>
      <c r="B13" s="97" t="s">
        <v>148</v>
      </c>
      <c r="C13" s="97" t="s">
        <v>149</v>
      </c>
      <c r="D13" s="97" t="s">
        <v>147</v>
      </c>
      <c r="E13" s="97" t="s">
        <v>146</v>
      </c>
      <c r="F13" s="97" t="s">
        <v>14</v>
      </c>
      <c r="G13" s="97" t="s">
        <v>145</v>
      </c>
      <c r="H13" s="97" t="s">
        <v>144</v>
      </c>
      <c r="I13" s="114"/>
    </row>
    <row r="14" spans="1:9" ht="12.75">
      <c r="A14" s="121"/>
      <c r="B14" s="97" t="s">
        <v>22</v>
      </c>
      <c r="C14" s="97" t="s">
        <v>22</v>
      </c>
      <c r="D14" s="97" t="s">
        <v>22</v>
      </c>
      <c r="E14" s="97" t="s">
        <v>22</v>
      </c>
      <c r="F14" s="97" t="s">
        <v>22</v>
      </c>
      <c r="G14" s="97" t="s">
        <v>22</v>
      </c>
      <c r="H14" s="97" t="s">
        <v>22</v>
      </c>
      <c r="I14" s="114"/>
    </row>
    <row r="15" spans="2:9" ht="12.75">
      <c r="B15" s="122"/>
      <c r="C15" s="122"/>
      <c r="D15" s="122"/>
      <c r="E15" s="122"/>
      <c r="F15" s="122"/>
      <c r="G15" s="122"/>
      <c r="H15" s="122"/>
      <c r="I15" s="123"/>
    </row>
    <row r="16" spans="1:9" ht="12.75">
      <c r="A16" s="50" t="s">
        <v>200</v>
      </c>
      <c r="B16" s="9">
        <v>75251</v>
      </c>
      <c r="C16" s="9">
        <f>+'[2]CIE'!J10</f>
        <v>11156</v>
      </c>
      <c r="D16" s="9">
        <v>-2017</v>
      </c>
      <c r="E16" s="9">
        <v>9932</v>
      </c>
      <c r="F16" s="9">
        <f>SUM(B16:E16)</f>
        <v>94322</v>
      </c>
      <c r="G16" s="9">
        <v>6090</v>
      </c>
      <c r="H16" s="9">
        <f>SUM(F16:G16)</f>
        <v>100412</v>
      </c>
      <c r="I16" s="9"/>
    </row>
    <row r="17" spans="2:9" ht="12.75">
      <c r="B17" s="9"/>
      <c r="C17" s="9"/>
      <c r="D17" s="9"/>
      <c r="E17" s="9"/>
      <c r="F17" s="9"/>
      <c r="G17" s="9"/>
      <c r="H17" s="9"/>
      <c r="I17" s="9"/>
    </row>
    <row r="18" spans="1:9" ht="12.75">
      <c r="A18" s="49" t="s">
        <v>214</v>
      </c>
      <c r="B18" s="9"/>
      <c r="C18" s="9"/>
      <c r="D18" s="9"/>
      <c r="E18" s="9"/>
      <c r="F18" s="9"/>
      <c r="G18" s="9"/>
      <c r="H18" s="9"/>
      <c r="I18" s="9"/>
    </row>
    <row r="19" spans="1:9" ht="12.75">
      <c r="A19" s="125" t="s">
        <v>215</v>
      </c>
      <c r="B19" s="9">
        <v>0</v>
      </c>
      <c r="C19" s="9">
        <v>0</v>
      </c>
      <c r="D19" s="9">
        <v>403</v>
      </c>
      <c r="E19" s="9">
        <v>0</v>
      </c>
      <c r="F19" s="9">
        <f>SUM(B19:E19)</f>
        <v>403</v>
      </c>
      <c r="G19" s="9">
        <v>331</v>
      </c>
      <c r="H19" s="9">
        <f>SUM(F19:G19)</f>
        <v>734</v>
      </c>
      <c r="I19" s="9"/>
    </row>
    <row r="20" spans="1:9" ht="12.75">
      <c r="A20" s="125"/>
      <c r="B20" s="9"/>
      <c r="C20" s="9"/>
      <c r="D20" s="9"/>
      <c r="E20" s="9"/>
      <c r="F20" s="9"/>
      <c r="G20" s="9"/>
      <c r="H20" s="9"/>
      <c r="I20" s="9"/>
    </row>
    <row r="21" spans="1:9" ht="12.75">
      <c r="A21" s="49" t="s">
        <v>151</v>
      </c>
      <c r="B21" s="9"/>
      <c r="C21" s="9"/>
      <c r="D21" s="9"/>
      <c r="E21" s="9"/>
      <c r="F21" s="9"/>
      <c r="G21" s="9"/>
      <c r="H21" s="9"/>
      <c r="I21" s="9"/>
    </row>
    <row r="22" spans="1:9" ht="12.75">
      <c r="A22" s="49" t="s">
        <v>152</v>
      </c>
      <c r="B22" s="9">
        <v>0</v>
      </c>
      <c r="C22" s="9">
        <v>0</v>
      </c>
      <c r="D22" s="9">
        <v>0</v>
      </c>
      <c r="E22" s="9">
        <f>'A-PL'!B34</f>
        <v>2218</v>
      </c>
      <c r="F22" s="9">
        <f>SUM(B22:E22)</f>
        <v>2218</v>
      </c>
      <c r="G22" s="9">
        <v>1320</v>
      </c>
      <c r="H22" s="9">
        <f>SUM(F22:G22)</f>
        <v>3538</v>
      </c>
      <c r="I22" s="9"/>
    </row>
    <row r="23" spans="2:9" ht="12.75">
      <c r="B23" s="9"/>
      <c r="C23" s="9"/>
      <c r="D23" s="9"/>
      <c r="E23" s="9"/>
      <c r="F23" s="9"/>
      <c r="G23" s="9"/>
      <c r="H23" s="9"/>
      <c r="I23" s="9"/>
    </row>
    <row r="24" spans="1:9" ht="13.5" thickBot="1">
      <c r="A24" s="50" t="s">
        <v>198</v>
      </c>
      <c r="B24" s="11">
        <f aca="true" t="shared" si="0" ref="B24:H24">SUM(B16:B22)</f>
        <v>75251</v>
      </c>
      <c r="C24" s="11">
        <f t="shared" si="0"/>
        <v>11156</v>
      </c>
      <c r="D24" s="11">
        <f t="shared" si="0"/>
        <v>-1614</v>
      </c>
      <c r="E24" s="11">
        <f t="shared" si="0"/>
        <v>12150</v>
      </c>
      <c r="F24" s="11">
        <f t="shared" si="0"/>
        <v>96943</v>
      </c>
      <c r="G24" s="11">
        <f t="shared" si="0"/>
        <v>7741</v>
      </c>
      <c r="H24" s="11">
        <f t="shared" si="0"/>
        <v>104684</v>
      </c>
      <c r="I24" s="9"/>
    </row>
    <row r="25" spans="1:9" ht="13.5" thickTop="1">
      <c r="A25" s="73"/>
      <c r="B25" s="9"/>
      <c r="C25" s="9"/>
      <c r="D25" s="9"/>
      <c r="E25" s="124"/>
      <c r="F25" s="9"/>
      <c r="G25" s="9"/>
      <c r="H25" s="9"/>
      <c r="I25" s="9"/>
    </row>
    <row r="26" spans="1:9" ht="12.75">
      <c r="A26" s="73"/>
      <c r="B26" s="9"/>
      <c r="C26" s="9"/>
      <c r="D26" s="9"/>
      <c r="E26" s="124"/>
      <c r="F26" s="9"/>
      <c r="G26" s="9"/>
      <c r="H26" s="9"/>
      <c r="I26" s="9"/>
    </row>
    <row r="27" spans="1:9" ht="12.75">
      <c r="A27" s="50" t="s">
        <v>150</v>
      </c>
      <c r="B27" s="9">
        <v>75251</v>
      </c>
      <c r="C27" s="9">
        <v>11156</v>
      </c>
      <c r="D27" s="9">
        <v>-1700</v>
      </c>
      <c r="E27" s="9">
        <v>8447</v>
      </c>
      <c r="F27" s="9">
        <f>SUM(B27:E27)</f>
        <v>93154</v>
      </c>
      <c r="G27" s="9">
        <v>7735</v>
      </c>
      <c r="H27" s="9">
        <f>SUM(F27:G27)</f>
        <v>100889</v>
      </c>
      <c r="I27" s="9"/>
    </row>
    <row r="28" spans="1:9" ht="12.75">
      <c r="A28" s="52"/>
      <c r="B28" s="8"/>
      <c r="C28" s="8"/>
      <c r="D28" s="8"/>
      <c r="E28" s="8"/>
      <c r="F28" s="9"/>
      <c r="G28" s="8"/>
      <c r="H28" s="9"/>
      <c r="I28" s="9"/>
    </row>
    <row r="29" spans="1:9" ht="12.75">
      <c r="A29" s="49" t="s">
        <v>214</v>
      </c>
      <c r="B29" s="8"/>
      <c r="C29" s="8"/>
      <c r="D29" s="8"/>
      <c r="E29" s="8"/>
      <c r="F29" s="8"/>
      <c r="G29" s="8"/>
      <c r="H29" s="8"/>
      <c r="I29" s="9"/>
    </row>
    <row r="30" spans="1:9" ht="12.75">
      <c r="A30" s="125" t="s">
        <v>215</v>
      </c>
      <c r="B30" s="8">
        <v>0</v>
      </c>
      <c r="C30" s="8">
        <v>0</v>
      </c>
      <c r="D30" s="8">
        <v>318</v>
      </c>
      <c r="E30" s="8">
        <v>0</v>
      </c>
      <c r="F30" s="8">
        <f>SUM(B30:E30)</f>
        <v>318</v>
      </c>
      <c r="G30" s="8">
        <v>0</v>
      </c>
      <c r="H30" s="8">
        <f>SUM(F30:G30)</f>
        <v>318</v>
      </c>
      <c r="I30" s="8"/>
    </row>
    <row r="31" spans="1:9" ht="12.75">
      <c r="A31" s="125"/>
      <c r="B31" s="8"/>
      <c r="C31" s="8"/>
      <c r="D31" s="8"/>
      <c r="E31" s="8"/>
      <c r="F31" s="8"/>
      <c r="G31" s="8"/>
      <c r="H31" s="8"/>
      <c r="I31" s="8"/>
    </row>
    <row r="32" spans="1:9" ht="12.75">
      <c r="A32" s="49" t="s">
        <v>151</v>
      </c>
      <c r="B32" s="8"/>
      <c r="C32" s="8"/>
      <c r="D32" s="8"/>
      <c r="E32" s="8"/>
      <c r="F32" s="8"/>
      <c r="G32" s="8"/>
      <c r="H32" s="8"/>
      <c r="I32" s="8"/>
    </row>
    <row r="33" spans="1:9" ht="12.75">
      <c r="A33" s="49" t="s">
        <v>153</v>
      </c>
      <c r="B33" s="8">
        <v>0</v>
      </c>
      <c r="C33" s="8">
        <v>0</v>
      </c>
      <c r="D33" s="8">
        <v>0</v>
      </c>
      <c r="E33" s="8">
        <v>55</v>
      </c>
      <c r="F33" s="8">
        <f>SUM(B33:E33)</f>
        <v>55</v>
      </c>
      <c r="G33" s="8">
        <v>-406</v>
      </c>
      <c r="H33" s="8">
        <f>SUM(F33:G33)</f>
        <v>-351</v>
      </c>
      <c r="I33" s="8"/>
    </row>
    <row r="34" spans="2:9" ht="12.75">
      <c r="B34" s="8"/>
      <c r="C34" s="8"/>
      <c r="D34" s="8"/>
      <c r="E34" s="8"/>
      <c r="F34" s="8"/>
      <c r="G34" s="8"/>
      <c r="H34" s="8"/>
      <c r="I34" s="8"/>
    </row>
    <row r="35" spans="1:9" ht="13.5" thickBot="1">
      <c r="A35" s="50" t="s">
        <v>199</v>
      </c>
      <c r="B35" s="11">
        <f>SUM(B27:B33)</f>
        <v>75251</v>
      </c>
      <c r="C35" s="11">
        <f aca="true" t="shared" si="1" ref="C35:H35">SUM(C27:C33)</f>
        <v>11156</v>
      </c>
      <c r="D35" s="11">
        <f t="shared" si="1"/>
        <v>-1382</v>
      </c>
      <c r="E35" s="11">
        <f t="shared" si="1"/>
        <v>8502</v>
      </c>
      <c r="F35" s="11">
        <f t="shared" si="1"/>
        <v>93527</v>
      </c>
      <c r="G35" s="11">
        <f t="shared" si="1"/>
        <v>7329</v>
      </c>
      <c r="H35" s="11">
        <f t="shared" si="1"/>
        <v>100856</v>
      </c>
      <c r="I35" s="9"/>
    </row>
    <row r="36" spans="1:9" ht="13.5" thickTop="1">
      <c r="A36" s="50"/>
      <c r="B36" s="8"/>
      <c r="C36" s="8"/>
      <c r="D36" s="8"/>
      <c r="E36" s="8"/>
      <c r="F36" s="8"/>
      <c r="G36" s="8"/>
      <c r="H36" s="8"/>
      <c r="I36" s="9"/>
    </row>
    <row r="37" spans="1:9" ht="12.75">
      <c r="A37" s="50"/>
      <c r="B37" s="8"/>
      <c r="C37" s="8"/>
      <c r="D37" s="8"/>
      <c r="E37" s="8"/>
      <c r="F37" s="8"/>
      <c r="G37" s="8"/>
      <c r="H37" s="8"/>
      <c r="I37" s="9"/>
    </row>
    <row r="38" spans="2:9" ht="12.75">
      <c r="B38" s="8"/>
      <c r="C38" s="8"/>
      <c r="D38" s="8"/>
      <c r="E38" s="8"/>
      <c r="F38" s="8"/>
      <c r="G38" s="8"/>
      <c r="H38" s="8"/>
      <c r="I38" s="9"/>
    </row>
    <row r="39" spans="1:9" ht="12.75">
      <c r="A39" s="155" t="s">
        <v>192</v>
      </c>
      <c r="B39" s="155"/>
      <c r="C39" s="155"/>
      <c r="D39" s="155"/>
      <c r="E39" s="155"/>
      <c r="F39" s="155"/>
      <c r="G39" s="155"/>
      <c r="H39" s="155"/>
      <c r="I39" s="9"/>
    </row>
    <row r="40" spans="1:9" ht="12.75">
      <c r="A40" s="155"/>
      <c r="B40" s="155"/>
      <c r="C40" s="155"/>
      <c r="D40" s="155"/>
      <c r="E40" s="155"/>
      <c r="F40" s="155"/>
      <c r="G40" s="155"/>
      <c r="H40" s="155"/>
      <c r="I40" s="9"/>
    </row>
    <row r="41" spans="1:9" ht="12.75">
      <c r="A41" s="155"/>
      <c r="B41" s="155"/>
      <c r="C41" s="155"/>
      <c r="D41" s="155"/>
      <c r="E41" s="155"/>
      <c r="F41" s="155"/>
      <c r="G41" s="155"/>
      <c r="H41" s="155"/>
      <c r="I41" s="9"/>
    </row>
  </sheetData>
  <mergeCells count="8">
    <mergeCell ref="A1:B1"/>
    <mergeCell ref="A2:B2"/>
    <mergeCell ref="A3:B3"/>
    <mergeCell ref="A39:H41"/>
    <mergeCell ref="C10:D10"/>
    <mergeCell ref="B9:F9"/>
    <mergeCell ref="A5:E5"/>
    <mergeCell ref="A6:E6"/>
  </mergeCells>
  <printOptions/>
  <pageMargins left="0.75" right="0.5" top="0.75" bottom="0.5" header="0.5" footer="0.5"/>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M266"/>
  <sheetViews>
    <sheetView showGridLines="0" tabSelected="1" zoomScale="110" zoomScaleNormal="110" workbookViewId="0" topLeftCell="A85">
      <selection activeCell="G103" sqref="G103"/>
    </sheetView>
  </sheetViews>
  <sheetFormatPr defaultColWidth="9.140625" defaultRowHeight="12.75"/>
  <cols>
    <col min="1" max="1" width="3.7109375" style="1" customWidth="1"/>
    <col min="2" max="2" width="5.57421875" style="1" customWidth="1"/>
    <col min="3" max="3" width="8.140625" style="1" customWidth="1"/>
    <col min="4" max="4" width="7.140625" style="1" customWidth="1"/>
    <col min="5" max="6" width="11.421875" style="1" customWidth="1"/>
    <col min="7" max="7" width="14.421875" style="1" customWidth="1"/>
    <col min="8" max="9" width="13.140625" style="1" customWidth="1"/>
    <col min="10" max="10" width="2.00390625" style="1" customWidth="1"/>
    <col min="11" max="16384" width="9.140625" style="1" customWidth="1"/>
  </cols>
  <sheetData>
    <row r="1" ht="12.75">
      <c r="A1" s="80" t="str">
        <f>'A-CIE'!A1</f>
        <v>ORNAPAPER BERHAD</v>
      </c>
    </row>
    <row r="2" ht="12.75">
      <c r="A2" s="24" t="str">
        <f>'A-CIE'!A2</f>
        <v>(Company No.: 573695 W)</v>
      </c>
    </row>
    <row r="3" ht="12.75">
      <c r="A3" s="24" t="str">
        <f>'A-CIE'!A3</f>
        <v>(Incorporated in Malaysia)</v>
      </c>
    </row>
    <row r="4" ht="12.75">
      <c r="A4" s="24"/>
    </row>
    <row r="5" ht="12.75">
      <c r="A5" s="2" t="s">
        <v>87</v>
      </c>
    </row>
    <row r="6" spans="1:2" ht="12.75">
      <c r="A6" s="2"/>
      <c r="B6" s="10"/>
    </row>
    <row r="7" ht="12.75">
      <c r="A7" s="3"/>
    </row>
    <row r="8" spans="1:3" ht="12.75">
      <c r="A8" s="103">
        <v>1</v>
      </c>
      <c r="B8" s="102" t="s">
        <v>158</v>
      </c>
      <c r="C8" s="102"/>
    </row>
    <row r="9" spans="1:3" ht="12.75">
      <c r="A9" s="103"/>
      <c r="B9" s="102"/>
      <c r="C9" s="102"/>
    </row>
    <row r="10" spans="1:9" ht="12.75">
      <c r="A10" s="4"/>
      <c r="B10" s="155" t="s">
        <v>118</v>
      </c>
      <c r="C10" s="155"/>
      <c r="D10" s="155"/>
      <c r="E10" s="155"/>
      <c r="F10" s="155"/>
      <c r="G10" s="155"/>
      <c r="H10" s="155"/>
      <c r="I10" s="155"/>
    </row>
    <row r="11" spans="1:9" ht="12.75">
      <c r="A11" s="4"/>
      <c r="B11" s="155"/>
      <c r="C11" s="155"/>
      <c r="D11" s="155"/>
      <c r="E11" s="155"/>
      <c r="F11" s="155"/>
      <c r="G11" s="155"/>
      <c r="H11" s="155"/>
      <c r="I11" s="155"/>
    </row>
    <row r="12" spans="1:9" ht="12.75">
      <c r="A12" s="4"/>
      <c r="B12" s="155" t="s">
        <v>81</v>
      </c>
      <c r="C12" s="155"/>
      <c r="D12" s="155"/>
      <c r="E12" s="155"/>
      <c r="F12" s="155"/>
      <c r="G12" s="155"/>
      <c r="H12" s="155"/>
      <c r="I12" s="155"/>
    </row>
    <row r="13" spans="1:9" ht="12.75">
      <c r="A13" s="4"/>
      <c r="B13" s="155"/>
      <c r="C13" s="155"/>
      <c r="D13" s="155"/>
      <c r="E13" s="155"/>
      <c r="F13" s="155"/>
      <c r="G13" s="155"/>
      <c r="H13" s="155"/>
      <c r="I13" s="155"/>
    </row>
    <row r="14" spans="1:9" ht="12.75">
      <c r="A14" s="4"/>
      <c r="B14" s="155"/>
      <c r="C14" s="155"/>
      <c r="D14" s="155"/>
      <c r="E14" s="155"/>
      <c r="F14" s="155"/>
      <c r="G14" s="155"/>
      <c r="H14" s="155"/>
      <c r="I14" s="155"/>
    </row>
    <row r="15" spans="1:9" ht="12.75">
      <c r="A15" s="4"/>
      <c r="B15" s="155"/>
      <c r="C15" s="155"/>
      <c r="D15" s="155"/>
      <c r="E15" s="155"/>
      <c r="F15" s="155"/>
      <c r="G15" s="155"/>
      <c r="H15" s="155"/>
      <c r="I15" s="155"/>
    </row>
    <row r="16" spans="1:9" ht="12.75">
      <c r="A16" s="3"/>
      <c r="B16" s="155" t="s">
        <v>226</v>
      </c>
      <c r="C16" s="155"/>
      <c r="D16" s="155"/>
      <c r="E16" s="155"/>
      <c r="F16" s="155"/>
      <c r="G16" s="155"/>
      <c r="H16" s="155"/>
      <c r="I16" s="155"/>
    </row>
    <row r="17" spans="1:9" ht="12.75">
      <c r="A17" s="3"/>
      <c r="B17" s="155"/>
      <c r="C17" s="155"/>
      <c r="D17" s="155"/>
      <c r="E17" s="155"/>
      <c r="F17" s="155"/>
      <c r="G17" s="155"/>
      <c r="H17" s="155"/>
      <c r="I17" s="155"/>
    </row>
    <row r="18" spans="1:9" ht="12.75">
      <c r="A18" s="3"/>
      <c r="B18" s="155"/>
      <c r="C18" s="155"/>
      <c r="D18" s="155"/>
      <c r="E18" s="155"/>
      <c r="F18" s="155"/>
      <c r="G18" s="155"/>
      <c r="H18" s="155"/>
      <c r="I18" s="155"/>
    </row>
    <row r="19" spans="1:9" ht="12.75">
      <c r="A19" s="3"/>
      <c r="B19" s="155"/>
      <c r="C19" s="155"/>
      <c r="D19" s="155"/>
      <c r="E19" s="155"/>
      <c r="F19" s="155"/>
      <c r="G19" s="155"/>
      <c r="H19" s="155"/>
      <c r="I19" s="155"/>
    </row>
    <row r="20" spans="1:9" ht="12.75">
      <c r="A20" s="3"/>
      <c r="B20" s="155"/>
      <c r="C20" s="155"/>
      <c r="D20" s="155"/>
      <c r="E20" s="155"/>
      <c r="F20" s="155"/>
      <c r="G20" s="155"/>
      <c r="H20" s="155"/>
      <c r="I20" s="155"/>
    </row>
    <row r="21" spans="1:9" ht="12.75">
      <c r="A21" s="3"/>
      <c r="B21" s="155"/>
      <c r="C21" s="155"/>
      <c r="D21" s="155"/>
      <c r="E21" s="155"/>
      <c r="F21" s="155"/>
      <c r="G21" s="155"/>
      <c r="H21" s="155"/>
      <c r="I21" s="155"/>
    </row>
    <row r="22" spans="1:9" ht="12.75">
      <c r="A22" s="103">
        <f>1+A8</f>
        <v>2</v>
      </c>
      <c r="B22" s="104" t="s">
        <v>159</v>
      </c>
      <c r="D22" s="3"/>
      <c r="E22" s="3"/>
      <c r="F22" s="3"/>
      <c r="G22" s="3"/>
      <c r="H22" s="3"/>
      <c r="I22" s="3"/>
    </row>
    <row r="23" spans="1:9" ht="12.75">
      <c r="A23" s="103"/>
      <c r="B23" s="104"/>
      <c r="D23" s="3"/>
      <c r="E23" s="3"/>
      <c r="F23" s="3"/>
      <c r="G23" s="3"/>
      <c r="H23" s="3"/>
      <c r="I23" s="3"/>
    </row>
    <row r="24" spans="2:10" s="22" customFormat="1" ht="12.75">
      <c r="B24" s="155" t="s">
        <v>216</v>
      </c>
      <c r="C24" s="155"/>
      <c r="D24" s="155"/>
      <c r="E24" s="155"/>
      <c r="F24" s="155"/>
      <c r="G24" s="155"/>
      <c r="H24" s="155"/>
      <c r="I24" s="155"/>
      <c r="J24" s="20"/>
    </row>
    <row r="25" spans="1:10" s="22" customFormat="1" ht="12.75">
      <c r="A25" s="20"/>
      <c r="B25" s="155"/>
      <c r="C25" s="155"/>
      <c r="D25" s="155"/>
      <c r="E25" s="155"/>
      <c r="F25" s="155"/>
      <c r="G25" s="155"/>
      <c r="H25" s="155"/>
      <c r="I25" s="155"/>
      <c r="J25" s="20"/>
    </row>
    <row r="26" spans="1:10" s="17" customFormat="1" ht="12.75">
      <c r="A26" s="21"/>
      <c r="D26" s="16"/>
      <c r="E26" s="16"/>
      <c r="F26" s="18"/>
      <c r="G26" s="18"/>
      <c r="H26" s="18"/>
      <c r="I26" s="18"/>
      <c r="J26" s="23"/>
    </row>
    <row r="27" spans="1:2" ht="12.75">
      <c r="A27" s="103" t="s">
        <v>203</v>
      </c>
      <c r="B27" s="102" t="s">
        <v>160</v>
      </c>
    </row>
    <row r="28" spans="1:2" ht="12.75">
      <c r="A28" s="103"/>
      <c r="B28" s="102"/>
    </row>
    <row r="29" spans="1:9" ht="12.75">
      <c r="A29" s="3"/>
      <c r="B29" s="167" t="s">
        <v>211</v>
      </c>
      <c r="C29" s="167"/>
      <c r="D29" s="167"/>
      <c r="E29" s="167"/>
      <c r="F29" s="167"/>
      <c r="G29" s="167"/>
      <c r="H29" s="167"/>
      <c r="I29" s="167"/>
    </row>
    <row r="30" spans="1:9" ht="12.75">
      <c r="A30" s="3"/>
      <c r="B30" s="167"/>
      <c r="C30" s="167"/>
      <c r="D30" s="167"/>
      <c r="E30" s="167"/>
      <c r="F30" s="167"/>
      <c r="G30" s="167"/>
      <c r="H30" s="167"/>
      <c r="I30" s="167"/>
    </row>
    <row r="31" spans="1:9" ht="12.75">
      <c r="A31" s="3"/>
      <c r="B31" s="19"/>
      <c r="C31" s="19"/>
      <c r="D31" s="19"/>
      <c r="E31" s="19"/>
      <c r="F31" s="19"/>
      <c r="G31" s="19"/>
      <c r="H31" s="19"/>
      <c r="I31" s="19"/>
    </row>
    <row r="32" spans="1:2" ht="12.75">
      <c r="A32" s="103">
        <f>1+A27</f>
        <v>4</v>
      </c>
      <c r="B32" s="102" t="s">
        <v>161</v>
      </c>
    </row>
    <row r="33" ht="12.75">
      <c r="A33" s="3"/>
    </row>
    <row r="34" spans="1:9" ht="12.75">
      <c r="A34" s="3"/>
      <c r="F34" s="163" t="s">
        <v>17</v>
      </c>
      <c r="G34" s="164"/>
      <c r="H34" s="163" t="s">
        <v>42</v>
      </c>
      <c r="I34" s="164"/>
    </row>
    <row r="35" spans="1:9" ht="12.75">
      <c r="A35" s="3"/>
      <c r="F35" s="126" t="s">
        <v>77</v>
      </c>
      <c r="G35" s="98" t="s">
        <v>78</v>
      </c>
      <c r="H35" s="126" t="s">
        <v>77</v>
      </c>
      <c r="I35" s="127" t="s">
        <v>78</v>
      </c>
    </row>
    <row r="36" spans="1:9" ht="12.75">
      <c r="A36" s="3"/>
      <c r="F36" s="126" t="s">
        <v>76</v>
      </c>
      <c r="G36" s="98" t="s">
        <v>76</v>
      </c>
      <c r="H36" s="126" t="s">
        <v>76</v>
      </c>
      <c r="I36" s="127" t="s">
        <v>76</v>
      </c>
    </row>
    <row r="37" spans="1:9" ht="12.75">
      <c r="A37" s="3"/>
      <c r="F37" s="128" t="s">
        <v>195</v>
      </c>
      <c r="G37" s="129" t="s">
        <v>79</v>
      </c>
      <c r="H37" s="128" t="str">
        <f>+F37</f>
        <v>31 Mar 08</v>
      </c>
      <c r="I37" s="130" t="s">
        <v>79</v>
      </c>
    </row>
    <row r="38" spans="1:9" ht="12.75">
      <c r="A38" s="3"/>
      <c r="B38" s="102" t="s">
        <v>80</v>
      </c>
      <c r="F38" s="126" t="s">
        <v>22</v>
      </c>
      <c r="G38" s="98" t="s">
        <v>22</v>
      </c>
      <c r="H38" s="126" t="s">
        <v>22</v>
      </c>
      <c r="I38" s="127" t="s">
        <v>22</v>
      </c>
    </row>
    <row r="39" spans="1:9" ht="12.75">
      <c r="A39" s="3"/>
      <c r="F39" s="131"/>
      <c r="G39" s="132"/>
      <c r="H39" s="131"/>
      <c r="I39" s="133"/>
    </row>
    <row r="40" spans="1:9" ht="12.75">
      <c r="A40" s="3"/>
      <c r="B40" s="1" t="s">
        <v>43</v>
      </c>
      <c r="F40" s="134">
        <f>+F42-F41</f>
        <v>50342</v>
      </c>
      <c r="G40" s="135">
        <f>+G42-G41</f>
        <v>160836</v>
      </c>
      <c r="H40" s="136">
        <f>+H42-H41</f>
        <v>856</v>
      </c>
      <c r="I40" s="135">
        <f>+I42-I41</f>
        <v>3436</v>
      </c>
    </row>
    <row r="41" spans="1:9" ht="12.75">
      <c r="A41" s="3"/>
      <c r="B41" s="1" t="s">
        <v>44</v>
      </c>
      <c r="F41" s="134">
        <v>20646</v>
      </c>
      <c r="G41" s="136">
        <v>50848</v>
      </c>
      <c r="H41" s="137">
        <v>2852</v>
      </c>
      <c r="I41" s="138">
        <v>-3048</v>
      </c>
    </row>
    <row r="42" spans="1:9" ht="13.5" thickBot="1">
      <c r="A42" s="3"/>
      <c r="F42" s="139">
        <v>70988</v>
      </c>
      <c r="G42" s="11">
        <v>211684</v>
      </c>
      <c r="H42" s="139">
        <v>3708</v>
      </c>
      <c r="I42" s="140">
        <v>388</v>
      </c>
    </row>
    <row r="43" ht="13.5" thickTop="1"/>
    <row r="44" spans="1:2" ht="12.75">
      <c r="A44" s="105">
        <f>1+A32</f>
        <v>5</v>
      </c>
      <c r="B44" s="102" t="s">
        <v>162</v>
      </c>
    </row>
    <row r="45" spans="1:2" ht="12.75">
      <c r="A45" s="105"/>
      <c r="B45" s="102"/>
    </row>
    <row r="46" spans="1:9" ht="12.75">
      <c r="A46" s="3"/>
      <c r="B46" s="167" t="s">
        <v>217</v>
      </c>
      <c r="C46" s="167"/>
      <c r="D46" s="167"/>
      <c r="E46" s="167"/>
      <c r="F46" s="167"/>
      <c r="G46" s="167"/>
      <c r="H46" s="167"/>
      <c r="I46" s="167"/>
    </row>
    <row r="47" spans="1:9" ht="12.75">
      <c r="A47" s="3"/>
      <c r="B47" s="167" t="s">
        <v>39</v>
      </c>
      <c r="C47" s="167"/>
      <c r="D47" s="167"/>
      <c r="E47" s="167"/>
      <c r="F47" s="167"/>
      <c r="G47" s="167"/>
      <c r="H47" s="167"/>
      <c r="I47" s="167"/>
    </row>
    <row r="48" spans="1:9" ht="12.75">
      <c r="A48" s="3"/>
      <c r="B48" s="167"/>
      <c r="C48" s="167"/>
      <c r="D48" s="167"/>
      <c r="E48" s="167"/>
      <c r="F48" s="167"/>
      <c r="G48" s="167"/>
      <c r="H48" s="167"/>
      <c r="I48" s="167"/>
    </row>
    <row r="49" spans="1:2" ht="12.75">
      <c r="A49" s="105">
        <f>+A44+1</f>
        <v>6</v>
      </c>
      <c r="B49" s="102" t="s">
        <v>163</v>
      </c>
    </row>
    <row r="50" spans="1:2" ht="12.75">
      <c r="A50" s="105"/>
      <c r="B50" s="102"/>
    </row>
    <row r="51" spans="1:9" ht="12.75" customHeight="1">
      <c r="A51" s="3"/>
      <c r="B51" s="167" t="s">
        <v>40</v>
      </c>
      <c r="C51" s="167"/>
      <c r="D51" s="167"/>
      <c r="E51" s="167"/>
      <c r="F51" s="167"/>
      <c r="G51" s="167"/>
      <c r="H51" s="167"/>
      <c r="I51" s="167"/>
    </row>
    <row r="52" spans="1:9" ht="12.75">
      <c r="A52" s="3"/>
      <c r="B52" s="167"/>
      <c r="C52" s="167"/>
      <c r="D52" s="167"/>
      <c r="E52" s="167"/>
      <c r="F52" s="167"/>
      <c r="G52" s="167"/>
      <c r="H52" s="167"/>
      <c r="I52" s="167"/>
    </row>
    <row r="53" spans="1:8" ht="12.75">
      <c r="A53" s="3"/>
      <c r="B53" s="5"/>
      <c r="C53" s="5"/>
      <c r="D53" s="5"/>
      <c r="E53" s="5"/>
      <c r="F53" s="5"/>
      <c r="G53" s="5"/>
      <c r="H53" s="5"/>
    </row>
    <row r="54" spans="1:2" ht="12.75">
      <c r="A54" s="103">
        <f>1+A49</f>
        <v>7</v>
      </c>
      <c r="B54" s="102" t="s">
        <v>164</v>
      </c>
    </row>
    <row r="55" spans="1:2" ht="12.75">
      <c r="A55" s="103"/>
      <c r="B55" s="102"/>
    </row>
    <row r="56" spans="1:9" ht="12.75" customHeight="1">
      <c r="A56" s="4"/>
      <c r="B56" s="167" t="s">
        <v>38</v>
      </c>
      <c r="C56" s="167"/>
      <c r="D56" s="167"/>
      <c r="E56" s="167"/>
      <c r="F56" s="167"/>
      <c r="G56" s="167"/>
      <c r="H56" s="167"/>
      <c r="I56" s="167"/>
    </row>
    <row r="57" spans="1:9" ht="12.75">
      <c r="A57" s="4"/>
      <c r="B57" s="167"/>
      <c r="C57" s="167"/>
      <c r="D57" s="167"/>
      <c r="E57" s="167"/>
      <c r="F57" s="167"/>
      <c r="G57" s="167"/>
      <c r="H57" s="167"/>
      <c r="I57" s="167"/>
    </row>
    <row r="58" spans="1:2" ht="12.75" customHeight="1">
      <c r="A58" s="105">
        <f>1+A54</f>
        <v>8</v>
      </c>
      <c r="B58" s="102" t="s">
        <v>165</v>
      </c>
    </row>
    <row r="59" spans="1:2" ht="12.75" customHeight="1">
      <c r="A59" s="105"/>
      <c r="B59" s="102"/>
    </row>
    <row r="60" spans="1:9" ht="12.75">
      <c r="A60" s="4"/>
      <c r="B60" s="167" t="s">
        <v>218</v>
      </c>
      <c r="C60" s="167"/>
      <c r="D60" s="167"/>
      <c r="E60" s="167"/>
      <c r="F60" s="167"/>
      <c r="G60" s="167"/>
      <c r="H60" s="167"/>
      <c r="I60" s="167"/>
    </row>
    <row r="61" spans="1:9" ht="12.75">
      <c r="A61" s="3"/>
      <c r="B61" s="167"/>
      <c r="C61" s="167"/>
      <c r="D61" s="167"/>
      <c r="E61" s="167"/>
      <c r="F61" s="167"/>
      <c r="G61" s="167"/>
      <c r="H61" s="167"/>
      <c r="I61" s="167"/>
    </row>
    <row r="62" spans="1:2" ht="12.75">
      <c r="A62" s="103">
        <f>1+A58</f>
        <v>9</v>
      </c>
      <c r="B62" s="102" t="s">
        <v>166</v>
      </c>
    </row>
    <row r="63" spans="1:2" ht="12.75">
      <c r="A63" s="103"/>
      <c r="B63" s="102"/>
    </row>
    <row r="64" spans="1:9" ht="12.75">
      <c r="A64" s="3"/>
      <c r="B64" s="167" t="s">
        <v>45</v>
      </c>
      <c r="C64" s="167"/>
      <c r="D64" s="167"/>
      <c r="E64" s="167"/>
      <c r="F64" s="167"/>
      <c r="G64" s="167"/>
      <c r="H64" s="167"/>
      <c r="I64" s="167"/>
    </row>
    <row r="65" spans="1:9" ht="12.75">
      <c r="A65" s="3"/>
      <c r="B65" s="167"/>
      <c r="C65" s="167"/>
      <c r="D65" s="167"/>
      <c r="E65" s="167"/>
      <c r="F65" s="167"/>
      <c r="G65" s="167"/>
      <c r="H65" s="167"/>
      <c r="I65" s="167"/>
    </row>
    <row r="66" spans="1:2" ht="12.75">
      <c r="A66" s="105">
        <f>1+A62</f>
        <v>10</v>
      </c>
      <c r="B66" s="102" t="s">
        <v>167</v>
      </c>
    </row>
    <row r="67" spans="1:2" ht="12.75">
      <c r="A67" s="105"/>
      <c r="B67" s="102"/>
    </row>
    <row r="68" spans="1:9" ht="12.75" customHeight="1">
      <c r="A68" s="3"/>
      <c r="B68" s="167" t="s">
        <v>41</v>
      </c>
      <c r="C68" s="167"/>
      <c r="D68" s="167"/>
      <c r="E68" s="167"/>
      <c r="F68" s="167"/>
      <c r="G68" s="167"/>
      <c r="H68" s="167"/>
      <c r="I68" s="167"/>
    </row>
    <row r="69" spans="1:9" ht="12.75">
      <c r="A69" s="3"/>
      <c r="B69" s="167"/>
      <c r="C69" s="167"/>
      <c r="D69" s="167"/>
      <c r="E69" s="167"/>
      <c r="F69" s="167"/>
      <c r="G69" s="167"/>
      <c r="H69" s="167"/>
      <c r="I69" s="167"/>
    </row>
    <row r="70" spans="1:9" ht="12.75">
      <c r="A70" s="3"/>
      <c r="B70" s="19"/>
      <c r="C70" s="19"/>
      <c r="D70" s="19"/>
      <c r="E70" s="19"/>
      <c r="F70" s="19"/>
      <c r="G70" s="19"/>
      <c r="H70" s="19"/>
      <c r="I70" s="19"/>
    </row>
    <row r="71" spans="1:2" ht="12.75">
      <c r="A71" s="105">
        <f>1+A66</f>
        <v>11</v>
      </c>
      <c r="B71" s="102" t="s">
        <v>168</v>
      </c>
    </row>
    <row r="72" spans="1:2" ht="12.75">
      <c r="A72" s="105"/>
      <c r="B72" s="102"/>
    </row>
    <row r="73" spans="1:9" ht="12.75">
      <c r="A73" s="3"/>
      <c r="B73" s="167" t="s">
        <v>219</v>
      </c>
      <c r="C73" s="167"/>
      <c r="D73" s="167"/>
      <c r="E73" s="167"/>
      <c r="F73" s="167"/>
      <c r="G73" s="167"/>
      <c r="H73" s="167"/>
      <c r="I73" s="167"/>
    </row>
    <row r="74" spans="1:9" ht="12.75">
      <c r="A74" s="3"/>
      <c r="B74" s="167"/>
      <c r="C74" s="167"/>
      <c r="D74" s="167"/>
      <c r="E74" s="167"/>
      <c r="F74" s="167"/>
      <c r="G74" s="167"/>
      <c r="H74" s="167"/>
      <c r="I74" s="167"/>
    </row>
    <row r="75" ht="12.75">
      <c r="A75" s="3"/>
    </row>
    <row r="76" spans="1:2" ht="12.75">
      <c r="A76" s="105">
        <f>1+A71</f>
        <v>12</v>
      </c>
      <c r="B76" s="102" t="s">
        <v>169</v>
      </c>
    </row>
    <row r="77" spans="1:2" ht="12.75">
      <c r="A77" s="105"/>
      <c r="B77" s="102"/>
    </row>
    <row r="78" spans="1:9" ht="12.75">
      <c r="A78" s="3"/>
      <c r="B78" s="167" t="s">
        <v>46</v>
      </c>
      <c r="C78" s="167"/>
      <c r="D78" s="167"/>
      <c r="E78" s="167"/>
      <c r="F78" s="167"/>
      <c r="G78" s="167"/>
      <c r="H78" s="167"/>
      <c r="I78" s="167"/>
    </row>
    <row r="79" spans="1:9" ht="12.75">
      <c r="A79" s="3"/>
      <c r="B79" s="167"/>
      <c r="C79" s="167"/>
      <c r="D79" s="167"/>
      <c r="E79" s="167"/>
      <c r="F79" s="167"/>
      <c r="G79" s="167"/>
      <c r="H79" s="167"/>
      <c r="I79" s="167"/>
    </row>
    <row r="80" spans="1:9" ht="12.75">
      <c r="A80" s="3"/>
      <c r="I80" s="141" t="s">
        <v>22</v>
      </c>
    </row>
    <row r="81" spans="1:9" ht="12.75">
      <c r="A81" s="3"/>
      <c r="B81" s="1" t="s">
        <v>47</v>
      </c>
      <c r="I81" s="9"/>
    </row>
    <row r="82" spans="1:9" ht="12.75">
      <c r="A82" s="3"/>
      <c r="B82" s="1" t="s">
        <v>48</v>
      </c>
      <c r="I82" s="8">
        <v>0</v>
      </c>
    </row>
    <row r="83" spans="1:9" ht="12.75">
      <c r="A83" s="3"/>
      <c r="B83" s="1" t="s">
        <v>68</v>
      </c>
      <c r="I83" s="8">
        <v>689</v>
      </c>
    </row>
    <row r="84" spans="1:9" ht="13.5" thickBot="1">
      <c r="A84" s="3"/>
      <c r="I84" s="11">
        <f>SUM(I82:I83)</f>
        <v>689</v>
      </c>
    </row>
    <row r="85" spans="1:9" ht="13.5" thickTop="1">
      <c r="A85" s="3"/>
      <c r="B85" s="19"/>
      <c r="C85" s="19"/>
      <c r="D85" s="19"/>
      <c r="E85" s="19"/>
      <c r="F85" s="19"/>
      <c r="G85" s="19"/>
      <c r="H85" s="19"/>
      <c r="I85" s="19"/>
    </row>
    <row r="86" spans="1:2" ht="12.75">
      <c r="A86" s="105">
        <f>1+A76</f>
        <v>13</v>
      </c>
      <c r="B86" s="102" t="s">
        <v>170</v>
      </c>
    </row>
    <row r="87" spans="1:2" ht="12.75">
      <c r="A87" s="105"/>
      <c r="B87" s="102"/>
    </row>
    <row r="88" spans="1:9" ht="12.75" customHeight="1">
      <c r="A88" s="3"/>
      <c r="B88" s="167" t="s">
        <v>220</v>
      </c>
      <c r="C88" s="167"/>
      <c r="D88" s="167"/>
      <c r="E88" s="167"/>
      <c r="F88" s="167"/>
      <c r="G88" s="167"/>
      <c r="H88" s="167"/>
      <c r="I88" s="167"/>
    </row>
    <row r="89" spans="1:13" ht="12.75">
      <c r="A89" s="3"/>
      <c r="B89" s="167"/>
      <c r="C89" s="167"/>
      <c r="D89" s="167"/>
      <c r="E89" s="167"/>
      <c r="F89" s="167"/>
      <c r="G89" s="167"/>
      <c r="H89" s="167"/>
      <c r="I89" s="167"/>
      <c r="M89" s="112"/>
    </row>
    <row r="90" spans="1:13" ht="12.75">
      <c r="A90" s="3"/>
      <c r="B90" s="167"/>
      <c r="C90" s="167"/>
      <c r="D90" s="167"/>
      <c r="E90" s="167"/>
      <c r="F90" s="167"/>
      <c r="G90" s="167"/>
      <c r="H90" s="167"/>
      <c r="I90" s="167"/>
      <c r="M90" s="9"/>
    </row>
    <row r="91" spans="1:13" ht="12.75">
      <c r="A91" s="3"/>
      <c r="B91" s="167"/>
      <c r="C91" s="167"/>
      <c r="D91" s="167"/>
      <c r="E91" s="167"/>
      <c r="F91" s="167"/>
      <c r="G91" s="167"/>
      <c r="H91" s="167"/>
      <c r="I91" s="167"/>
      <c r="M91" s="112"/>
    </row>
    <row r="92" spans="1:2" ht="12.75">
      <c r="A92" s="105">
        <f>1+A86</f>
        <v>14</v>
      </c>
      <c r="B92" s="102" t="s">
        <v>171</v>
      </c>
    </row>
    <row r="93" spans="1:2" ht="12.75">
      <c r="A93" s="105"/>
      <c r="B93" s="102"/>
    </row>
    <row r="94" spans="1:9" ht="12.75">
      <c r="A94" s="3"/>
      <c r="B94" s="155" t="s">
        <v>228</v>
      </c>
      <c r="C94" s="155"/>
      <c r="D94" s="155"/>
      <c r="E94" s="155"/>
      <c r="F94" s="155"/>
      <c r="G94" s="155"/>
      <c r="H94" s="155"/>
      <c r="I94" s="155"/>
    </row>
    <row r="95" spans="1:9" ht="12.75">
      <c r="A95" s="3"/>
      <c r="B95" s="155"/>
      <c r="C95" s="155"/>
      <c r="D95" s="155"/>
      <c r="E95" s="155"/>
      <c r="F95" s="155"/>
      <c r="G95" s="155"/>
      <c r="H95" s="155"/>
      <c r="I95" s="155"/>
    </row>
    <row r="96" spans="1:9" ht="12.75">
      <c r="A96" s="3"/>
      <c r="B96" s="155"/>
      <c r="C96" s="155"/>
      <c r="D96" s="155"/>
      <c r="E96" s="155"/>
      <c r="F96" s="155"/>
      <c r="G96" s="155"/>
      <c r="H96" s="155"/>
      <c r="I96" s="155"/>
    </row>
    <row r="97" spans="1:2" ht="12.75">
      <c r="A97" s="105">
        <f>1+A92</f>
        <v>15</v>
      </c>
      <c r="B97" s="102" t="s">
        <v>172</v>
      </c>
    </row>
    <row r="98" spans="1:2" ht="12.75">
      <c r="A98" s="105"/>
      <c r="B98" s="102"/>
    </row>
    <row r="99" spans="1:2" ht="12.75">
      <c r="A99" s="3"/>
      <c r="B99" s="1" t="s">
        <v>49</v>
      </c>
    </row>
    <row r="100" ht="12.75">
      <c r="A100" s="3"/>
    </row>
    <row r="101" spans="1:9" ht="12.75">
      <c r="A101" s="3"/>
      <c r="F101" s="162" t="s">
        <v>82</v>
      </c>
      <c r="G101" s="162"/>
      <c r="H101" s="162" t="s">
        <v>82</v>
      </c>
      <c r="I101" s="162"/>
    </row>
    <row r="102" spans="1:9" ht="12.75">
      <c r="A102" s="3"/>
      <c r="F102" s="107" t="s">
        <v>196</v>
      </c>
      <c r="G102" s="107" t="s">
        <v>197</v>
      </c>
      <c r="H102" s="107" t="s">
        <v>196</v>
      </c>
      <c r="I102" s="107" t="s">
        <v>197</v>
      </c>
    </row>
    <row r="103" spans="1:9" ht="12.75">
      <c r="A103" s="3"/>
      <c r="F103" s="97" t="s">
        <v>22</v>
      </c>
      <c r="G103" s="97" t="s">
        <v>22</v>
      </c>
      <c r="H103" s="97" t="s">
        <v>22</v>
      </c>
      <c r="I103" s="97" t="s">
        <v>22</v>
      </c>
    </row>
    <row r="104" spans="1:8" ht="12.75">
      <c r="A104" s="3"/>
      <c r="B104" s="102" t="s">
        <v>50</v>
      </c>
      <c r="F104" s="9"/>
      <c r="H104" s="9"/>
    </row>
    <row r="105" spans="1:8" ht="12.75">
      <c r="A105" s="3"/>
      <c r="B105" s="10"/>
      <c r="F105" s="9"/>
      <c r="H105" s="9"/>
    </row>
    <row r="106" spans="1:2" ht="12.75">
      <c r="A106" s="3"/>
      <c r="B106" s="1" t="s">
        <v>83</v>
      </c>
    </row>
    <row r="107" spans="1:9" ht="12.75">
      <c r="A107" s="3"/>
      <c r="B107" s="1" t="s">
        <v>84</v>
      </c>
      <c r="F107" s="9">
        <v>344</v>
      </c>
      <c r="G107" s="9">
        <v>337</v>
      </c>
      <c r="H107" s="124">
        <f>+F107</f>
        <v>344</v>
      </c>
      <c r="I107" s="9">
        <f>G107</f>
        <v>337</v>
      </c>
    </row>
    <row r="108" spans="1:9" ht="12.75">
      <c r="A108" s="3"/>
      <c r="B108" s="1" t="s">
        <v>86</v>
      </c>
      <c r="F108" s="9">
        <v>0</v>
      </c>
      <c r="G108" s="9">
        <v>712</v>
      </c>
      <c r="H108" s="124">
        <f aca="true" t="shared" si="0" ref="H108:H113">+F108</f>
        <v>0</v>
      </c>
      <c r="I108" s="9">
        <f>+G108</f>
        <v>712</v>
      </c>
    </row>
    <row r="109" spans="1:9" ht="12.75">
      <c r="A109" s="3"/>
      <c r="B109" s="1" t="s">
        <v>119</v>
      </c>
      <c r="F109" s="9"/>
      <c r="G109" s="9"/>
      <c r="H109" s="124"/>
      <c r="I109" s="9"/>
    </row>
    <row r="110" spans="1:9" ht="12.75">
      <c r="A110" s="3"/>
      <c r="B110" s="1" t="s">
        <v>120</v>
      </c>
      <c r="F110" s="9">
        <v>0</v>
      </c>
      <c r="G110" s="9">
        <v>1</v>
      </c>
      <c r="H110" s="124">
        <f t="shared" si="0"/>
        <v>0</v>
      </c>
      <c r="I110" s="9">
        <f>+G110</f>
        <v>1</v>
      </c>
    </row>
    <row r="111" spans="1:9" ht="12.75">
      <c r="A111" s="3"/>
      <c r="B111" s="1" t="s">
        <v>86</v>
      </c>
      <c r="F111" s="9">
        <v>0</v>
      </c>
      <c r="G111" s="9">
        <v>963</v>
      </c>
      <c r="H111" s="124">
        <f t="shared" si="0"/>
        <v>0</v>
      </c>
      <c r="I111" s="9">
        <f>+G111</f>
        <v>963</v>
      </c>
    </row>
    <row r="112" spans="1:9" ht="12.75">
      <c r="A112" s="3"/>
      <c r="B112" s="1" t="s">
        <v>121</v>
      </c>
      <c r="F112" s="9"/>
      <c r="G112" s="9"/>
      <c r="H112" s="124"/>
      <c r="I112" s="9"/>
    </row>
    <row r="113" spans="1:9" ht="12.75">
      <c r="A113" s="3"/>
      <c r="B113" s="165" t="s">
        <v>122</v>
      </c>
      <c r="C113" s="165"/>
      <c r="D113" s="165"/>
      <c r="E113" s="165"/>
      <c r="F113" s="114">
        <v>263</v>
      </c>
      <c r="G113" s="9">
        <v>840</v>
      </c>
      <c r="H113" s="124">
        <f t="shared" si="0"/>
        <v>263</v>
      </c>
      <c r="I113" s="9">
        <f>+G113</f>
        <v>840</v>
      </c>
    </row>
    <row r="114" spans="1:9" ht="12.75">
      <c r="A114" s="3"/>
      <c r="B114" s="161"/>
      <c r="C114" s="161"/>
      <c r="D114" s="161"/>
      <c r="E114" s="161"/>
      <c r="F114" s="114"/>
      <c r="G114" s="114"/>
      <c r="H114" s="114"/>
      <c r="I114" s="9"/>
    </row>
    <row r="115" spans="1:9" ht="13.5" thickBot="1">
      <c r="A115" s="3"/>
      <c r="F115" s="11">
        <f>SUM(F105:F114)</f>
        <v>607</v>
      </c>
      <c r="G115" s="11">
        <f>SUM(G105:G114)</f>
        <v>2853</v>
      </c>
      <c r="H115" s="11">
        <f>SUM(H105:H114)</f>
        <v>607</v>
      </c>
      <c r="I115" s="11">
        <f>SUM(I105:I114)</f>
        <v>2853</v>
      </c>
    </row>
    <row r="116" spans="1:8" ht="13.5" thickTop="1">
      <c r="A116" s="3"/>
      <c r="F116" s="9"/>
      <c r="H116" s="9"/>
    </row>
    <row r="117" spans="1:9" ht="12.75" customHeight="1">
      <c r="A117" s="3"/>
      <c r="B117" s="5" t="s">
        <v>85</v>
      </c>
      <c r="C117" s="155" t="s">
        <v>9</v>
      </c>
      <c r="D117" s="155"/>
      <c r="E117" s="155"/>
      <c r="F117" s="155"/>
      <c r="G117" s="155"/>
      <c r="H117" s="155"/>
      <c r="I117" s="155"/>
    </row>
    <row r="118" spans="1:9" ht="12.75" customHeight="1">
      <c r="A118" s="3"/>
      <c r="C118" s="155"/>
      <c r="D118" s="155"/>
      <c r="E118" s="155"/>
      <c r="F118" s="155"/>
      <c r="G118" s="155"/>
      <c r="H118" s="155"/>
      <c r="I118" s="155"/>
    </row>
    <row r="119" spans="1:9" ht="12.75" customHeight="1">
      <c r="A119" s="3"/>
      <c r="B119" s="5"/>
      <c r="C119" s="155"/>
      <c r="D119" s="155"/>
      <c r="E119" s="155"/>
      <c r="F119" s="155"/>
      <c r="G119" s="155"/>
      <c r="H119" s="155"/>
      <c r="I119" s="155"/>
    </row>
    <row r="120" spans="1:9" ht="12.75">
      <c r="A120" s="3"/>
      <c r="B120" s="1" t="s">
        <v>123</v>
      </c>
      <c r="C120" s="161" t="s">
        <v>221</v>
      </c>
      <c r="D120" s="161"/>
      <c r="E120" s="161"/>
      <c r="F120" s="161"/>
      <c r="G120" s="161"/>
      <c r="H120" s="161"/>
      <c r="I120" s="161"/>
    </row>
    <row r="121" spans="1:9" ht="12.75">
      <c r="A121" s="3"/>
      <c r="C121" s="161"/>
      <c r="D121" s="161"/>
      <c r="E121" s="161"/>
      <c r="F121" s="161"/>
      <c r="G121" s="161"/>
      <c r="H121" s="161"/>
      <c r="I121" s="161"/>
    </row>
    <row r="122" spans="1:9" ht="12.75">
      <c r="A122" s="3"/>
      <c r="C122" s="161"/>
      <c r="D122" s="161"/>
      <c r="E122" s="161"/>
      <c r="F122" s="161"/>
      <c r="G122" s="161"/>
      <c r="H122" s="161"/>
      <c r="I122" s="161"/>
    </row>
    <row r="123" spans="1:9" ht="12.75">
      <c r="A123" s="3"/>
      <c r="C123" s="5"/>
      <c r="D123" s="5"/>
      <c r="E123" s="5"/>
      <c r="F123" s="5"/>
      <c r="G123" s="5"/>
      <c r="H123" s="5"/>
      <c r="I123" s="5"/>
    </row>
    <row r="124" spans="1:9" ht="12.75">
      <c r="A124" s="3"/>
      <c r="B124" s="1" t="s">
        <v>75</v>
      </c>
      <c r="C124" s="161" t="s">
        <v>124</v>
      </c>
      <c r="D124" s="161"/>
      <c r="E124" s="161"/>
      <c r="F124" s="161"/>
      <c r="G124" s="161"/>
      <c r="H124" s="161"/>
      <c r="I124" s="161"/>
    </row>
    <row r="125" spans="1:9" ht="12.75">
      <c r="A125" s="3"/>
      <c r="C125" s="161"/>
      <c r="D125" s="161"/>
      <c r="E125" s="161"/>
      <c r="F125" s="161"/>
      <c r="G125" s="161"/>
      <c r="H125" s="161"/>
      <c r="I125" s="161"/>
    </row>
    <row r="126" spans="1:9" ht="12.75">
      <c r="A126" s="3"/>
      <c r="C126" s="5"/>
      <c r="D126" s="5"/>
      <c r="E126" s="5"/>
      <c r="F126" s="5"/>
      <c r="G126" s="5"/>
      <c r="H126" s="5"/>
      <c r="I126" s="5"/>
    </row>
    <row r="127" spans="1:9" ht="27" customHeight="1">
      <c r="A127" s="3"/>
      <c r="B127" s="155" t="s">
        <v>204</v>
      </c>
      <c r="C127" s="155"/>
      <c r="D127" s="155"/>
      <c r="E127" s="155"/>
      <c r="F127" s="155"/>
      <c r="G127" s="155"/>
      <c r="H127" s="155"/>
      <c r="I127" s="155"/>
    </row>
    <row r="128" spans="1:9" ht="12.75" customHeight="1">
      <c r="A128" s="3"/>
      <c r="B128" s="63"/>
      <c r="C128" s="63"/>
      <c r="D128" s="63"/>
      <c r="E128" s="63"/>
      <c r="F128" s="63"/>
      <c r="G128" s="63"/>
      <c r="H128" s="63"/>
      <c r="I128" s="63"/>
    </row>
    <row r="129" ht="12.75">
      <c r="A129" s="3"/>
    </row>
    <row r="130" spans="1:2" ht="12.75">
      <c r="A130" s="103">
        <f>+A97+1</f>
        <v>16</v>
      </c>
      <c r="B130" s="102" t="s">
        <v>173</v>
      </c>
    </row>
    <row r="131" spans="1:2" ht="12.75">
      <c r="A131" s="103"/>
      <c r="B131" s="102"/>
    </row>
    <row r="132" spans="2:9" s="72" customFormat="1" ht="12.75">
      <c r="B132" s="1" t="s">
        <v>205</v>
      </c>
      <c r="C132" s="1"/>
      <c r="D132" s="1"/>
      <c r="E132" s="1"/>
      <c r="F132" s="1"/>
      <c r="G132" s="1"/>
      <c r="H132" s="1"/>
      <c r="I132" s="1"/>
    </row>
    <row r="133" spans="2:9" s="72" customFormat="1" ht="12.75">
      <c r="B133" s="1" t="s">
        <v>206</v>
      </c>
      <c r="C133" s="1"/>
      <c r="D133" s="1"/>
      <c r="E133" s="1"/>
      <c r="F133" s="1"/>
      <c r="G133" s="1"/>
      <c r="H133" s="1"/>
      <c r="I133" s="1"/>
    </row>
    <row r="134" ht="12.75"/>
    <row r="135" ht="12.75"/>
    <row r="136" spans="1:2" ht="12.75" customHeight="1">
      <c r="A136" s="103">
        <f>+A130+1</f>
        <v>17</v>
      </c>
      <c r="B136" s="102" t="s">
        <v>174</v>
      </c>
    </row>
    <row r="137" spans="1:2" ht="12.75" customHeight="1">
      <c r="A137" s="103"/>
      <c r="B137" s="102"/>
    </row>
    <row r="138" spans="1:9" ht="12.75">
      <c r="A138" s="3"/>
      <c r="B138" s="160" t="s">
        <v>222</v>
      </c>
      <c r="C138" s="160"/>
      <c r="D138" s="160"/>
      <c r="E138" s="160"/>
      <c r="F138" s="160"/>
      <c r="G138" s="160"/>
      <c r="H138" s="160"/>
      <c r="I138" s="160"/>
    </row>
    <row r="139" spans="1:9" ht="12.75">
      <c r="A139" s="3"/>
      <c r="B139" s="160"/>
      <c r="C139" s="160"/>
      <c r="D139" s="160"/>
      <c r="E139" s="160"/>
      <c r="F139" s="160"/>
      <c r="G139" s="160"/>
      <c r="H139" s="160"/>
      <c r="I139" s="160"/>
    </row>
    <row r="140" spans="1:9" ht="12.75">
      <c r="A140" s="3"/>
      <c r="B140" s="160"/>
      <c r="C140" s="160"/>
      <c r="D140" s="160"/>
      <c r="E140" s="160"/>
      <c r="F140" s="160"/>
      <c r="G140" s="160"/>
      <c r="H140" s="160"/>
      <c r="I140" s="160"/>
    </row>
    <row r="141" spans="1:9" ht="12.75" customHeight="1">
      <c r="A141" s="3"/>
      <c r="B141" s="160" t="s">
        <v>212</v>
      </c>
      <c r="C141" s="160"/>
      <c r="D141" s="160"/>
      <c r="E141" s="160"/>
      <c r="F141" s="160"/>
      <c r="G141" s="160"/>
      <c r="H141" s="160"/>
      <c r="I141" s="160"/>
    </row>
    <row r="142" spans="1:9" ht="12.75" customHeight="1">
      <c r="A142" s="3"/>
      <c r="B142" s="160"/>
      <c r="C142" s="160"/>
      <c r="D142" s="160"/>
      <c r="E142" s="160"/>
      <c r="F142" s="160"/>
      <c r="G142" s="160"/>
      <c r="H142" s="160"/>
      <c r="I142" s="160"/>
    </row>
    <row r="143" spans="1:9" ht="12.75">
      <c r="A143" s="3"/>
      <c r="B143" s="160"/>
      <c r="C143" s="160"/>
      <c r="D143" s="160"/>
      <c r="E143" s="160"/>
      <c r="F143" s="160"/>
      <c r="G143" s="160"/>
      <c r="H143" s="160"/>
      <c r="I143" s="160"/>
    </row>
    <row r="144" spans="1:9" ht="12.75">
      <c r="A144" s="3"/>
      <c r="B144" s="160"/>
      <c r="C144" s="160"/>
      <c r="D144" s="160"/>
      <c r="E144" s="160"/>
      <c r="F144" s="160"/>
      <c r="G144" s="160"/>
      <c r="H144" s="160"/>
      <c r="I144" s="160"/>
    </row>
    <row r="145" spans="1:9" ht="12.75">
      <c r="A145" s="4"/>
      <c r="B145" s="6"/>
      <c r="C145" s="6"/>
      <c r="D145" s="6"/>
      <c r="E145" s="6"/>
      <c r="F145" s="6"/>
      <c r="G145" s="6"/>
      <c r="H145" s="6"/>
      <c r="I145" s="6"/>
    </row>
    <row r="146" spans="1:2" ht="12.75">
      <c r="A146" s="103">
        <f>+A136+1</f>
        <v>18</v>
      </c>
      <c r="B146" s="102" t="s">
        <v>175</v>
      </c>
    </row>
    <row r="147" spans="1:2" ht="12.75">
      <c r="A147" s="103"/>
      <c r="B147" s="102"/>
    </row>
    <row r="148" spans="1:9" ht="12.75">
      <c r="A148" s="4"/>
      <c r="B148" s="160" t="s">
        <v>207</v>
      </c>
      <c r="C148" s="160"/>
      <c r="D148" s="160"/>
      <c r="E148" s="160"/>
      <c r="F148" s="160"/>
      <c r="G148" s="160"/>
      <c r="H148" s="160"/>
      <c r="I148" s="160"/>
    </row>
    <row r="149" spans="1:9" ht="12.75">
      <c r="A149" s="4"/>
      <c r="B149" s="160"/>
      <c r="C149" s="160"/>
      <c r="D149" s="160"/>
      <c r="E149" s="160"/>
      <c r="F149" s="160"/>
      <c r="G149" s="160"/>
      <c r="H149" s="160"/>
      <c r="I149" s="160"/>
    </row>
    <row r="150" spans="1:9" ht="12.75">
      <c r="A150" s="4"/>
      <c r="B150" s="160"/>
      <c r="C150" s="160"/>
      <c r="D150" s="160"/>
      <c r="E150" s="160"/>
      <c r="F150" s="160"/>
      <c r="G150" s="160"/>
      <c r="H150" s="160"/>
      <c r="I150" s="160"/>
    </row>
    <row r="151" spans="1:9" ht="12.75">
      <c r="A151" s="4"/>
      <c r="B151" s="111"/>
      <c r="C151" s="111"/>
      <c r="D151" s="111"/>
      <c r="E151" s="111"/>
      <c r="F151" s="111"/>
      <c r="G151" s="111"/>
      <c r="H151" s="111"/>
      <c r="I151" s="111"/>
    </row>
    <row r="152" spans="1:2" ht="12.75">
      <c r="A152" s="103">
        <f>+A146+1</f>
        <v>19</v>
      </c>
      <c r="B152" s="102" t="s">
        <v>176</v>
      </c>
    </row>
    <row r="153" spans="1:2" ht="12.75">
      <c r="A153" s="103"/>
      <c r="B153" s="102"/>
    </row>
    <row r="154" spans="1:7" ht="12.75">
      <c r="A154" s="4"/>
      <c r="B154" s="1" t="s">
        <v>51</v>
      </c>
      <c r="G154" s="7"/>
    </row>
    <row r="155" ht="12.75">
      <c r="A155" s="4"/>
    </row>
    <row r="156" spans="1:2" ht="12.75">
      <c r="A156" s="103">
        <f>+A152+1</f>
        <v>20</v>
      </c>
      <c r="B156" s="102" t="s">
        <v>177</v>
      </c>
    </row>
    <row r="157" ht="12.75">
      <c r="A157" s="4"/>
    </row>
    <row r="158" spans="1:9" ht="12.75">
      <c r="A158" s="4"/>
      <c r="F158" s="162" t="s">
        <v>15</v>
      </c>
      <c r="G158" s="162"/>
      <c r="H158" s="162" t="s">
        <v>15</v>
      </c>
      <c r="I158" s="162"/>
    </row>
    <row r="159" spans="1:10" ht="12.75">
      <c r="A159" s="25"/>
      <c r="B159" s="7"/>
      <c r="C159" s="7"/>
      <c r="D159" s="7"/>
      <c r="E159" s="7"/>
      <c r="F159" s="107" t="str">
        <f>+F102</f>
        <v>31 Mar 2008</v>
      </c>
      <c r="G159" s="107" t="str">
        <f>+G102</f>
        <v>31 Mar 2007</v>
      </c>
      <c r="H159" s="107" t="str">
        <f>+H102</f>
        <v>31 Mar 2008</v>
      </c>
      <c r="I159" s="107" t="str">
        <f>+I102</f>
        <v>31 Mar 2007</v>
      </c>
      <c r="J159" s="7"/>
    </row>
    <row r="160" spans="1:9" ht="12.75">
      <c r="A160" s="4"/>
      <c r="F160" s="97" t="s">
        <v>22</v>
      </c>
      <c r="G160" s="97" t="s">
        <v>22</v>
      </c>
      <c r="H160" s="97" t="s">
        <v>22</v>
      </c>
      <c r="I160" s="97" t="s">
        <v>22</v>
      </c>
    </row>
    <row r="161" spans="1:9" ht="12.75">
      <c r="A161" s="4"/>
      <c r="F161" s="97"/>
      <c r="G161" s="97"/>
      <c r="H161" s="97"/>
      <c r="I161" s="97"/>
    </row>
    <row r="162" spans="1:9" ht="12.75">
      <c r="A162" s="3"/>
      <c r="B162" s="1" t="s">
        <v>88</v>
      </c>
      <c r="F162" s="8">
        <v>-170</v>
      </c>
      <c r="G162" s="8">
        <f>'A-PL'!C29</f>
        <v>-97</v>
      </c>
      <c r="H162" s="8">
        <f>F162</f>
        <v>-170</v>
      </c>
      <c r="I162" s="8">
        <f>'A-PL'!F29</f>
        <v>-97</v>
      </c>
    </row>
    <row r="163" spans="1:9" ht="12.75">
      <c r="A163" s="3"/>
      <c r="B163" s="1" t="s">
        <v>89</v>
      </c>
      <c r="F163" s="8">
        <v>0</v>
      </c>
      <c r="G163" s="8">
        <v>0</v>
      </c>
      <c r="H163" s="8">
        <v>0</v>
      </c>
      <c r="I163" s="33">
        <v>0</v>
      </c>
    </row>
    <row r="164" spans="1:9" ht="13.5" thickBot="1">
      <c r="A164" s="3"/>
      <c r="F164" s="11">
        <f>SUM(F162:F163)</f>
        <v>-170</v>
      </c>
      <c r="G164" s="11">
        <f>SUM(G162:G163)</f>
        <v>-97</v>
      </c>
      <c r="H164" s="11">
        <f>SUM(H162:H163)</f>
        <v>-170</v>
      </c>
      <c r="I164" s="28">
        <f>SUM(I162:I163)</f>
        <v>-97</v>
      </c>
    </row>
    <row r="165" ht="13.5" thickTop="1">
      <c r="A165" s="3"/>
    </row>
    <row r="166" spans="1:9" ht="12.75" customHeight="1">
      <c r="A166" s="3"/>
      <c r="B166" s="160" t="s">
        <v>186</v>
      </c>
      <c r="C166" s="160"/>
      <c r="D166" s="160"/>
      <c r="E166" s="160"/>
      <c r="F166" s="160"/>
      <c r="G166" s="160"/>
      <c r="H166" s="160"/>
      <c r="I166" s="160"/>
    </row>
    <row r="167" spans="1:9" ht="12.75">
      <c r="A167" s="3"/>
      <c r="B167" s="160"/>
      <c r="C167" s="160"/>
      <c r="D167" s="160"/>
      <c r="E167" s="160"/>
      <c r="F167" s="160"/>
      <c r="G167" s="160"/>
      <c r="H167" s="160"/>
      <c r="I167" s="160"/>
    </row>
    <row r="168" spans="1:9" ht="12.75">
      <c r="A168" s="3"/>
      <c r="B168" s="6"/>
      <c r="C168" s="6"/>
      <c r="D168" s="6"/>
      <c r="E168" s="6"/>
      <c r="F168" s="6"/>
      <c r="G168" s="6"/>
      <c r="H168" s="6"/>
      <c r="I168" s="6"/>
    </row>
    <row r="169" spans="1:9" ht="12.75" customHeight="1">
      <c r="A169" s="3"/>
      <c r="B169" s="1" t="s">
        <v>71</v>
      </c>
      <c r="C169" s="160" t="s">
        <v>208</v>
      </c>
      <c r="D169" s="160"/>
      <c r="E169" s="160"/>
      <c r="F169" s="160"/>
      <c r="G169" s="160"/>
      <c r="H169" s="160"/>
      <c r="I169" s="160"/>
    </row>
    <row r="170" spans="1:9" ht="12.75">
      <c r="A170" s="3"/>
      <c r="B170" s="76"/>
      <c r="C170" s="76"/>
      <c r="D170" s="76"/>
      <c r="E170" s="76"/>
      <c r="F170" s="26"/>
      <c r="G170" s="26"/>
      <c r="H170" s="26"/>
      <c r="I170" s="27"/>
    </row>
    <row r="171" spans="1:9" ht="12.75">
      <c r="A171" s="3"/>
      <c r="B171" s="76" t="s">
        <v>72</v>
      </c>
      <c r="C171" s="166" t="s">
        <v>210</v>
      </c>
      <c r="D171" s="166"/>
      <c r="E171" s="166"/>
      <c r="F171" s="166"/>
      <c r="G171" s="166"/>
      <c r="H171" s="166"/>
      <c r="I171" s="166"/>
    </row>
    <row r="172" spans="1:9" ht="12.75">
      <c r="A172" s="3"/>
      <c r="C172" s="166"/>
      <c r="D172" s="166"/>
      <c r="E172" s="166"/>
      <c r="F172" s="166"/>
      <c r="G172" s="166"/>
      <c r="H172" s="166"/>
      <c r="I172" s="166"/>
    </row>
    <row r="173" spans="1:9" ht="12.75">
      <c r="A173" s="3"/>
      <c r="C173" s="110"/>
      <c r="D173" s="110"/>
      <c r="E173" s="110"/>
      <c r="F173" s="110"/>
      <c r="G173" s="110"/>
      <c r="H173" s="110"/>
      <c r="I173" s="110"/>
    </row>
    <row r="174" spans="1:9" ht="12.75">
      <c r="A174" s="3"/>
      <c r="B174" s="1" t="s">
        <v>73</v>
      </c>
      <c r="C174" s="166" t="s">
        <v>209</v>
      </c>
      <c r="D174" s="166"/>
      <c r="E174" s="166"/>
      <c r="F174" s="166"/>
      <c r="G174" s="166"/>
      <c r="H174" s="166"/>
      <c r="I174" s="166"/>
    </row>
    <row r="175" spans="1:9" ht="12.75">
      <c r="A175" s="3"/>
      <c r="B175" s="6"/>
      <c r="C175" s="6"/>
      <c r="D175" s="6"/>
      <c r="E175" s="6"/>
      <c r="F175" s="6"/>
      <c r="G175" s="6"/>
      <c r="H175" s="6"/>
      <c r="I175" s="6"/>
    </row>
    <row r="176" spans="1:5" ht="12.75">
      <c r="A176" s="103">
        <f>+A156+1</f>
        <v>21</v>
      </c>
      <c r="B176" s="102" t="s">
        <v>213</v>
      </c>
      <c r="E176" s="8"/>
    </row>
    <row r="177" spans="1:5" ht="12.75">
      <c r="A177" s="3"/>
      <c r="E177" s="8"/>
    </row>
    <row r="178" spans="1:5" ht="12.75">
      <c r="A178" s="3"/>
      <c r="B178" s="1" t="s">
        <v>225</v>
      </c>
      <c r="E178" s="8"/>
    </row>
    <row r="179" spans="1:5" ht="12.75">
      <c r="A179" s="3"/>
      <c r="E179" s="8"/>
    </row>
    <row r="180" spans="1:5" ht="12.75">
      <c r="A180" s="3"/>
      <c r="E180" s="8"/>
    </row>
    <row r="181" spans="1:5" ht="12.75">
      <c r="A181" s="105">
        <f>+A176+1</f>
        <v>22</v>
      </c>
      <c r="B181" s="102" t="s">
        <v>178</v>
      </c>
      <c r="E181" s="8"/>
    </row>
    <row r="182" spans="1:5" ht="12.75">
      <c r="A182" s="3"/>
      <c r="E182" s="8"/>
    </row>
    <row r="183" spans="1:5" ht="12.75">
      <c r="A183" s="3"/>
      <c r="B183" s="1" t="s">
        <v>225</v>
      </c>
      <c r="E183" s="8"/>
    </row>
    <row r="184" spans="1:5" ht="12.75">
      <c r="A184" s="3"/>
      <c r="E184" s="8"/>
    </row>
    <row r="185" spans="1:9" ht="12.75">
      <c r="A185" s="3"/>
      <c r="B185" s="6"/>
      <c r="C185" s="6"/>
      <c r="D185" s="6"/>
      <c r="E185" s="6"/>
      <c r="F185" s="6"/>
      <c r="G185" s="6"/>
      <c r="H185" s="6"/>
      <c r="I185" s="6"/>
    </row>
    <row r="186" spans="1:2" ht="12.75">
      <c r="A186" s="103">
        <f>+A181+1</f>
        <v>23</v>
      </c>
      <c r="B186" s="102" t="s">
        <v>179</v>
      </c>
    </row>
    <row r="187" spans="1:2" ht="12.75">
      <c r="A187" s="103"/>
      <c r="B187" s="102"/>
    </row>
    <row r="188" spans="1:9" ht="12.75">
      <c r="A188" s="4"/>
      <c r="B188" s="155" t="s">
        <v>52</v>
      </c>
      <c r="C188" s="155"/>
      <c r="D188" s="155"/>
      <c r="E188" s="155"/>
      <c r="F188" s="155"/>
      <c r="G188" s="155"/>
      <c r="H188" s="155"/>
      <c r="I188" s="155"/>
    </row>
    <row r="189" spans="1:9" ht="12.75">
      <c r="A189" s="4"/>
      <c r="B189" s="155"/>
      <c r="C189" s="155"/>
      <c r="D189" s="155"/>
      <c r="E189" s="155"/>
      <c r="F189" s="155"/>
      <c r="G189" s="155"/>
      <c r="H189" s="155"/>
      <c r="I189" s="155"/>
    </row>
    <row r="190" ht="12.75">
      <c r="A190" s="4"/>
    </row>
    <row r="191" ht="12.75">
      <c r="A191" s="4"/>
    </row>
    <row r="192" spans="1:2" ht="12.75">
      <c r="A192" s="103">
        <f>+A186+1</f>
        <v>24</v>
      </c>
      <c r="B192" s="102" t="s">
        <v>180</v>
      </c>
    </row>
    <row r="193" spans="1:2" ht="12.75">
      <c r="A193" s="103"/>
      <c r="B193" s="102"/>
    </row>
    <row r="194" spans="1:9" ht="12.75">
      <c r="A194" s="4"/>
      <c r="B194" s="160" t="s">
        <v>223</v>
      </c>
      <c r="C194" s="160"/>
      <c r="D194" s="160"/>
      <c r="E194" s="160"/>
      <c r="F194" s="160"/>
      <c r="G194" s="160"/>
      <c r="H194" s="160"/>
      <c r="I194" s="160"/>
    </row>
    <row r="195" spans="1:9" ht="12.75">
      <c r="A195" s="12"/>
      <c r="B195" s="160"/>
      <c r="C195" s="160"/>
      <c r="D195" s="160"/>
      <c r="E195" s="160"/>
      <c r="F195" s="160"/>
      <c r="G195" s="160"/>
      <c r="H195" s="160"/>
      <c r="I195" s="160"/>
    </row>
    <row r="196" spans="1:9" ht="12.75">
      <c r="A196" s="3"/>
      <c r="B196" s="160" t="s">
        <v>224</v>
      </c>
      <c r="C196" s="160"/>
      <c r="D196" s="160"/>
      <c r="E196" s="160"/>
      <c r="F196" s="160"/>
      <c r="G196" s="160"/>
      <c r="H196" s="160"/>
      <c r="I196" s="160"/>
    </row>
    <row r="197" spans="1:9" ht="12.75">
      <c r="A197" s="3"/>
      <c r="B197" s="160"/>
      <c r="C197" s="160"/>
      <c r="D197" s="160"/>
      <c r="E197" s="160"/>
      <c r="F197" s="160"/>
      <c r="G197" s="160"/>
      <c r="H197" s="160"/>
      <c r="I197" s="160"/>
    </row>
    <row r="198" ht="12.75">
      <c r="A198" s="3"/>
    </row>
    <row r="199" spans="1:10" ht="12.75">
      <c r="A199" s="13"/>
      <c r="B199" s="105" t="s">
        <v>53</v>
      </c>
      <c r="C199" s="106"/>
      <c r="D199" s="106"/>
      <c r="E199" s="106"/>
      <c r="F199" s="106" t="s">
        <v>14</v>
      </c>
      <c r="G199" s="143" t="s">
        <v>54</v>
      </c>
      <c r="H199" s="106" t="s">
        <v>55</v>
      </c>
      <c r="I199" s="13"/>
      <c r="J199" s="13"/>
    </row>
    <row r="200" spans="1:8" ht="12.75">
      <c r="A200" s="3"/>
      <c r="B200" s="102"/>
      <c r="C200" s="102"/>
      <c r="D200" s="102"/>
      <c r="E200" s="102"/>
      <c r="F200" s="144" t="s">
        <v>22</v>
      </c>
      <c r="G200" s="106" t="s">
        <v>22</v>
      </c>
      <c r="H200" s="106" t="s">
        <v>22</v>
      </c>
    </row>
    <row r="201" spans="1:8" ht="12.75">
      <c r="A201" s="3"/>
      <c r="B201" s="102"/>
      <c r="C201" s="102"/>
      <c r="D201" s="102"/>
      <c r="E201" s="102"/>
      <c r="F201" s="145"/>
      <c r="G201" s="143"/>
      <c r="H201" s="106"/>
    </row>
    <row r="202" spans="1:8" ht="12.75">
      <c r="A202" s="3"/>
      <c r="B202" s="1" t="s">
        <v>56</v>
      </c>
      <c r="F202" s="112">
        <f>+G202</f>
        <v>7952</v>
      </c>
      <c r="G202" s="146">
        <v>7952</v>
      </c>
      <c r="H202" s="9">
        <v>0</v>
      </c>
    </row>
    <row r="203" spans="1:8" ht="12.75">
      <c r="A203" s="3"/>
      <c r="B203" s="1" t="s">
        <v>57</v>
      </c>
      <c r="F203" s="112">
        <f>+G203</f>
        <v>63557</v>
      </c>
      <c r="G203" s="146">
        <v>63557</v>
      </c>
      <c r="H203" s="9">
        <v>0</v>
      </c>
    </row>
    <row r="204" spans="1:8" ht="12.75">
      <c r="A204" s="3"/>
      <c r="B204" s="1" t="s">
        <v>58</v>
      </c>
      <c r="F204" s="112">
        <f>SUM(G204:H204)</f>
        <v>7924</v>
      </c>
      <c r="G204" s="146">
        <v>3435</v>
      </c>
      <c r="H204" s="9">
        <v>4489</v>
      </c>
    </row>
    <row r="205" spans="1:8" ht="12.75">
      <c r="A205" s="3"/>
      <c r="B205" s="1" t="s">
        <v>59</v>
      </c>
      <c r="F205" s="112">
        <f>SUM(G205:H205)</f>
        <v>41034</v>
      </c>
      <c r="G205" s="146">
        <v>1809</v>
      </c>
      <c r="H205" s="9">
        <v>39225</v>
      </c>
    </row>
    <row r="206" spans="1:8" ht="12.75">
      <c r="A206" s="3"/>
      <c r="F206" s="112"/>
      <c r="G206" s="146"/>
      <c r="H206" s="9"/>
    </row>
    <row r="207" spans="1:8" ht="13.5" thickBot="1">
      <c r="A207" s="3"/>
      <c r="F207" s="147">
        <f>SUM(F202:F206)</f>
        <v>120467</v>
      </c>
      <c r="G207" s="148">
        <f>SUM(G202:G206)</f>
        <v>76753</v>
      </c>
      <c r="H207" s="147">
        <f>SUM(H202:H206)</f>
        <v>43714</v>
      </c>
    </row>
    <row r="208" spans="1:6" ht="13.5" thickTop="1">
      <c r="A208" s="3"/>
      <c r="F208" s="8"/>
    </row>
    <row r="209" spans="1:6" ht="12.75">
      <c r="A209" s="3"/>
      <c r="B209" s="1" t="s">
        <v>60</v>
      </c>
      <c r="F209" s="8"/>
    </row>
    <row r="210" spans="1:6" ht="12.75">
      <c r="A210" s="3"/>
      <c r="F210" s="8"/>
    </row>
    <row r="211" spans="1:7" ht="12.75">
      <c r="A211" s="3"/>
      <c r="F211" s="7" t="s">
        <v>61</v>
      </c>
      <c r="G211" s="7"/>
    </row>
    <row r="212" spans="1:7" ht="12.75">
      <c r="A212" s="3"/>
      <c r="F212" s="7" t="s">
        <v>62</v>
      </c>
      <c r="G212" s="14"/>
    </row>
    <row r="213" spans="1:7" ht="12.75">
      <c r="A213" s="3"/>
      <c r="F213" s="7"/>
      <c r="G213" s="14"/>
    </row>
    <row r="214" spans="1:7" ht="12.75">
      <c r="A214" s="3"/>
      <c r="B214" s="1" t="s">
        <v>63</v>
      </c>
      <c r="F214" s="142">
        <v>85787</v>
      </c>
      <c r="G214" s="14"/>
    </row>
    <row r="215" spans="1:7" ht="12.75">
      <c r="A215" s="3"/>
      <c r="B215" s="1" t="s">
        <v>64</v>
      </c>
      <c r="F215" s="9">
        <v>34680</v>
      </c>
      <c r="G215" s="8"/>
    </row>
    <row r="216" spans="1:6" ht="12.75">
      <c r="A216" s="3"/>
      <c r="F216" s="8"/>
    </row>
    <row r="217" spans="1:7" ht="13.5" thickBot="1">
      <c r="A217" s="3"/>
      <c r="B217" s="1" t="s">
        <v>65</v>
      </c>
      <c r="F217" s="11">
        <f>SUM(F214:F216)</f>
        <v>120467</v>
      </c>
      <c r="G217" s="8"/>
    </row>
    <row r="218" spans="1:6" ht="13.5" thickTop="1">
      <c r="A218" s="3"/>
      <c r="F218" s="8"/>
    </row>
    <row r="219" spans="1:2" ht="12.75">
      <c r="A219" s="103">
        <f>+A192+1</f>
        <v>25</v>
      </c>
      <c r="B219" s="102" t="s">
        <v>181</v>
      </c>
    </row>
    <row r="220" spans="1:2" ht="12.75">
      <c r="A220" s="103"/>
      <c r="B220" s="102"/>
    </row>
    <row r="221" spans="1:9" ht="12.75">
      <c r="A221" s="3"/>
      <c r="B221" s="160" t="s">
        <v>66</v>
      </c>
      <c r="C221" s="160"/>
      <c r="D221" s="160"/>
      <c r="E221" s="160"/>
      <c r="F221" s="160"/>
      <c r="G221" s="160"/>
      <c r="H221" s="160"/>
      <c r="I221" s="160"/>
    </row>
    <row r="222" spans="1:9" ht="12.75">
      <c r="A222" s="3"/>
      <c r="B222" s="160"/>
      <c r="C222" s="160"/>
      <c r="D222" s="160"/>
      <c r="E222" s="160"/>
      <c r="F222" s="160"/>
      <c r="G222" s="160"/>
      <c r="H222" s="160"/>
      <c r="I222" s="160"/>
    </row>
    <row r="223" spans="1:9" ht="12.75">
      <c r="A223" s="3"/>
      <c r="B223" s="6"/>
      <c r="C223" s="6"/>
      <c r="D223" s="6"/>
      <c r="E223" s="6"/>
      <c r="F223" s="6"/>
      <c r="G223" s="6"/>
      <c r="H223" s="6"/>
      <c r="I223" s="6"/>
    </row>
    <row r="224" spans="1:2" ht="12.75">
      <c r="A224" s="103">
        <f>+A219+1</f>
        <v>26</v>
      </c>
      <c r="B224" s="102" t="s">
        <v>182</v>
      </c>
    </row>
    <row r="225" spans="1:2" ht="12.75">
      <c r="A225" s="103"/>
      <c r="B225" s="102"/>
    </row>
    <row r="226" spans="1:9" ht="12.75">
      <c r="A226" s="3"/>
      <c r="B226" s="160" t="s">
        <v>70</v>
      </c>
      <c r="C226" s="160"/>
      <c r="D226" s="160"/>
      <c r="E226" s="160"/>
      <c r="F226" s="160"/>
      <c r="G226" s="160"/>
      <c r="H226" s="160"/>
      <c r="I226" s="160"/>
    </row>
    <row r="227" spans="1:9" ht="12.75">
      <c r="A227" s="3"/>
      <c r="B227" s="160"/>
      <c r="C227" s="160"/>
      <c r="D227" s="160"/>
      <c r="E227" s="160"/>
      <c r="F227" s="160"/>
      <c r="G227" s="160"/>
      <c r="H227" s="160"/>
      <c r="I227" s="160"/>
    </row>
    <row r="228" spans="1:9" ht="12.75">
      <c r="A228" s="3"/>
      <c r="B228" s="6"/>
      <c r="C228" s="6"/>
      <c r="D228" s="6"/>
      <c r="E228" s="6"/>
      <c r="F228" s="6"/>
      <c r="G228" s="6"/>
      <c r="H228" s="6"/>
      <c r="I228" s="6"/>
    </row>
    <row r="229" spans="1:3" ht="12.75">
      <c r="A229" s="103">
        <f>+A224+1</f>
        <v>27</v>
      </c>
      <c r="B229" s="102" t="s">
        <v>183</v>
      </c>
      <c r="C229" s="102"/>
    </row>
    <row r="230" spans="1:3" ht="12.75">
      <c r="A230" s="103"/>
      <c r="B230" s="102"/>
      <c r="C230" s="102"/>
    </row>
    <row r="231" spans="1:9" ht="12.75" customHeight="1">
      <c r="A231" s="4"/>
      <c r="B231" s="160" t="s">
        <v>91</v>
      </c>
      <c r="C231" s="160"/>
      <c r="D231" s="160"/>
      <c r="E231" s="160"/>
      <c r="F231" s="160"/>
      <c r="G231" s="160"/>
      <c r="H231" s="160"/>
      <c r="I231" s="160"/>
    </row>
    <row r="232" spans="1:9" ht="12.75" customHeight="1">
      <c r="A232" s="4"/>
      <c r="B232" s="160"/>
      <c r="C232" s="160"/>
      <c r="D232" s="160"/>
      <c r="E232" s="160"/>
      <c r="F232" s="160"/>
      <c r="G232" s="160"/>
      <c r="H232" s="160"/>
      <c r="I232" s="160"/>
    </row>
    <row r="233" spans="1:9" ht="12.75" customHeight="1">
      <c r="A233" s="4"/>
      <c r="B233" s="6"/>
      <c r="C233" s="6"/>
      <c r="D233" s="6"/>
      <c r="E233" s="6"/>
      <c r="F233" s="6"/>
      <c r="G233" s="6"/>
      <c r="H233" s="107" t="s">
        <v>94</v>
      </c>
      <c r="I233" s="107"/>
    </row>
    <row r="234" spans="1:9" ht="12.75" customHeight="1">
      <c r="A234" s="4"/>
      <c r="B234" s="6"/>
      <c r="C234" s="6"/>
      <c r="D234" s="6"/>
      <c r="E234" s="6"/>
      <c r="F234" s="6"/>
      <c r="G234" s="6"/>
      <c r="H234" s="107" t="s">
        <v>93</v>
      </c>
      <c r="I234" s="97" t="s">
        <v>95</v>
      </c>
    </row>
    <row r="235" spans="1:9" ht="12.75" customHeight="1">
      <c r="A235" s="4"/>
      <c r="E235" s="6"/>
      <c r="F235" s="6"/>
      <c r="G235" s="6"/>
      <c r="H235" s="97" t="s">
        <v>155</v>
      </c>
      <c r="I235" s="97" t="s">
        <v>22</v>
      </c>
    </row>
    <row r="236" spans="1:9" ht="12.75" customHeight="1">
      <c r="A236" s="4"/>
      <c r="E236" s="6"/>
      <c r="F236" s="6"/>
      <c r="G236" s="6"/>
      <c r="H236" s="70"/>
      <c r="I236" s="70"/>
    </row>
    <row r="237" spans="1:9" ht="12.75" customHeight="1" thickBot="1">
      <c r="A237" s="4"/>
      <c r="B237" s="160" t="s">
        <v>92</v>
      </c>
      <c r="C237" s="160"/>
      <c r="D237" s="160"/>
      <c r="E237" s="6"/>
      <c r="F237" s="6"/>
      <c r="G237" s="6"/>
      <c r="H237" s="109">
        <v>1</v>
      </c>
      <c r="I237" s="28">
        <v>753</v>
      </c>
    </row>
    <row r="238" spans="1:9" ht="12.75" customHeight="1" thickTop="1">
      <c r="A238" s="4"/>
      <c r="B238" s="6"/>
      <c r="C238" s="6"/>
      <c r="D238" s="6"/>
      <c r="E238" s="6"/>
      <c r="F238" s="6"/>
      <c r="G238" s="6"/>
      <c r="H238" s="62"/>
      <c r="I238" s="8"/>
    </row>
    <row r="239" spans="1:9" ht="12.75" customHeight="1">
      <c r="A239" s="4"/>
      <c r="B239" s="160" t="s">
        <v>125</v>
      </c>
      <c r="C239" s="160"/>
      <c r="D239" s="160"/>
      <c r="E239" s="160"/>
      <c r="F239" s="160"/>
      <c r="G239" s="160"/>
      <c r="H239" s="160"/>
      <c r="I239" s="160"/>
    </row>
    <row r="240" spans="1:9" ht="12.75">
      <c r="A240" s="4"/>
      <c r="B240" s="160"/>
      <c r="C240" s="160"/>
      <c r="D240" s="160"/>
      <c r="E240" s="160"/>
      <c r="F240" s="160"/>
      <c r="G240" s="160"/>
      <c r="H240" s="160"/>
      <c r="I240" s="160"/>
    </row>
    <row r="241" spans="1:2" ht="12.75">
      <c r="A241" s="103">
        <f>+A229+1</f>
        <v>28</v>
      </c>
      <c r="B241" s="102" t="s">
        <v>184</v>
      </c>
    </row>
    <row r="242" spans="1:2" ht="12.75">
      <c r="A242" s="103"/>
      <c r="B242" s="102"/>
    </row>
    <row r="243" spans="1:9" ht="12.75">
      <c r="A243" s="4"/>
      <c r="B243" s="160" t="s">
        <v>90</v>
      </c>
      <c r="C243" s="160"/>
      <c r="D243" s="160"/>
      <c r="E243" s="160"/>
      <c r="F243" s="160"/>
      <c r="G243" s="160"/>
      <c r="H243" s="160"/>
      <c r="I243" s="160"/>
    </row>
    <row r="244" spans="1:9" ht="12.75">
      <c r="A244" s="4"/>
      <c r="B244" s="160"/>
      <c r="C244" s="160"/>
      <c r="D244" s="160"/>
      <c r="E244" s="160"/>
      <c r="F244" s="160"/>
      <c r="G244" s="160"/>
      <c r="H244" s="160"/>
      <c r="I244" s="160"/>
    </row>
    <row r="245" spans="1:9" ht="12.75">
      <c r="A245" s="4"/>
      <c r="B245" s="160"/>
      <c r="C245" s="160"/>
      <c r="D245" s="160"/>
      <c r="E245" s="160"/>
      <c r="F245" s="160"/>
      <c r="G245" s="160"/>
      <c r="H245" s="160"/>
      <c r="I245" s="160"/>
    </row>
    <row r="246" spans="1:9" ht="12.75">
      <c r="A246" s="4"/>
      <c r="F246" s="162" t="s">
        <v>15</v>
      </c>
      <c r="G246" s="162"/>
      <c r="H246" s="162" t="s">
        <v>15</v>
      </c>
      <c r="I246" s="162"/>
    </row>
    <row r="247" spans="1:9" ht="12.75">
      <c r="A247" s="4"/>
      <c r="F247" s="108" t="str">
        <f>+F159</f>
        <v>31 Mar 2008</v>
      </c>
      <c r="G247" s="108" t="str">
        <f>+G159</f>
        <v>31 Mar 2007</v>
      </c>
      <c r="H247" s="108" t="str">
        <f>+H159</f>
        <v>31 Mar 2008</v>
      </c>
      <c r="I247" s="108" t="str">
        <f>+I159</f>
        <v>31 Mar 2007</v>
      </c>
    </row>
    <row r="248" spans="1:2" ht="12.75">
      <c r="A248" s="4"/>
      <c r="B248" s="1" t="s">
        <v>187</v>
      </c>
    </row>
    <row r="249" spans="1:9" ht="13.5" thickBot="1">
      <c r="A249" s="71"/>
      <c r="B249" s="1" t="s">
        <v>188</v>
      </c>
      <c r="F249" s="28">
        <f>75250601/1000</f>
        <v>75250.601</v>
      </c>
      <c r="G249" s="28">
        <f>75250601/1000</f>
        <v>75250.601</v>
      </c>
      <c r="H249" s="28">
        <f>75250601/1000</f>
        <v>75250.601</v>
      </c>
      <c r="I249" s="28">
        <f>75250601/1000</f>
        <v>75250.601</v>
      </c>
    </row>
    <row r="250" spans="1:8" ht="13.5" thickTop="1">
      <c r="A250" s="71"/>
      <c r="F250" s="8"/>
      <c r="H250" s="8"/>
    </row>
    <row r="251" spans="1:9" ht="13.5" thickBot="1">
      <c r="A251" s="71"/>
      <c r="B251" s="1" t="s">
        <v>96</v>
      </c>
      <c r="F251" s="28">
        <f>F249</f>
        <v>75250.601</v>
      </c>
      <c r="G251" s="28">
        <f>G249</f>
        <v>75250.601</v>
      </c>
      <c r="H251" s="28">
        <f>H249</f>
        <v>75250.601</v>
      </c>
      <c r="I251" s="28">
        <f>I249</f>
        <v>75250.601</v>
      </c>
    </row>
    <row r="252" ht="13.5" thickTop="1">
      <c r="A252" s="71"/>
    </row>
    <row r="253" spans="1:2" ht="12.75">
      <c r="A253" s="71"/>
      <c r="B253" s="1" t="s">
        <v>97</v>
      </c>
    </row>
    <row r="254" spans="1:9" ht="13.5" thickBot="1">
      <c r="A254" s="71"/>
      <c r="B254" s="1" t="s">
        <v>98</v>
      </c>
      <c r="F254" s="29">
        <f>'A-PL'!B34</f>
        <v>2218</v>
      </c>
      <c r="G254" s="29">
        <f>'A-PL'!C34</f>
        <v>55</v>
      </c>
      <c r="H254" s="29">
        <f>'A-PL'!E34</f>
        <v>2218</v>
      </c>
      <c r="I254" s="29">
        <f>'A-PL'!F34</f>
        <v>55</v>
      </c>
    </row>
    <row r="255" ht="13.5" thickTop="1">
      <c r="A255" s="71"/>
    </row>
    <row r="256" spans="1:9" ht="13.5" thickBot="1">
      <c r="A256" s="71"/>
      <c r="B256" s="1" t="s">
        <v>156</v>
      </c>
      <c r="F256" s="30">
        <f>ROUND(+F254/F251*100,2)</f>
        <v>2.95</v>
      </c>
      <c r="G256" s="30">
        <f>ROUND(+G254/G251*100,2)</f>
        <v>0.07</v>
      </c>
      <c r="H256" s="30">
        <f>ROUND(+H254/H251*100,2)</f>
        <v>2.95</v>
      </c>
      <c r="I256" s="30">
        <f>ROUND(+I254/I251*100,2)</f>
        <v>0.07</v>
      </c>
    </row>
    <row r="257" spans="1:8" ht="13.5" thickTop="1">
      <c r="A257" s="71"/>
      <c r="F257" s="15"/>
      <c r="H257" s="15"/>
    </row>
    <row r="258" spans="1:9" ht="13.5" thickBot="1">
      <c r="A258" s="71"/>
      <c r="B258" s="1" t="s">
        <v>157</v>
      </c>
      <c r="F258" s="31">
        <f>F256</f>
        <v>2.95</v>
      </c>
      <c r="G258" s="31">
        <f>G256</f>
        <v>0.07</v>
      </c>
      <c r="H258" s="31">
        <f>H256</f>
        <v>2.95</v>
      </c>
      <c r="I258" s="31">
        <f>I256</f>
        <v>0.07</v>
      </c>
    </row>
    <row r="259" spans="1:8" ht="13.5" thickTop="1">
      <c r="A259" s="71"/>
      <c r="F259" s="15"/>
      <c r="H259" s="15"/>
    </row>
    <row r="260" spans="1:8" ht="12.75">
      <c r="A260" s="71"/>
      <c r="F260" s="15"/>
      <c r="H260" s="15"/>
    </row>
    <row r="261" spans="1:2" ht="12.75">
      <c r="A261" s="103">
        <f>+A241+1</f>
        <v>29</v>
      </c>
      <c r="B261" s="102" t="s">
        <v>185</v>
      </c>
    </row>
    <row r="262" spans="1:9" ht="12.75">
      <c r="A262" s="71"/>
      <c r="B262" s="160" t="s">
        <v>227</v>
      </c>
      <c r="C262" s="160"/>
      <c r="D262" s="160"/>
      <c r="E262" s="160"/>
      <c r="F262" s="160"/>
      <c r="G262" s="160"/>
      <c r="H262" s="160"/>
      <c r="I262" s="160"/>
    </row>
    <row r="263" spans="1:9" ht="12.75">
      <c r="A263" s="71"/>
      <c r="B263" s="160"/>
      <c r="C263" s="160"/>
      <c r="D263" s="160"/>
      <c r="E263" s="160"/>
      <c r="F263" s="160"/>
      <c r="G263" s="160"/>
      <c r="H263" s="160"/>
      <c r="I263" s="160"/>
    </row>
    <row r="264" spans="1:9" ht="12.75">
      <c r="A264" s="71"/>
      <c r="B264" s="160"/>
      <c r="C264" s="160"/>
      <c r="D264" s="160"/>
      <c r="E264" s="160"/>
      <c r="F264" s="160"/>
      <c r="G264" s="160"/>
      <c r="H264" s="160"/>
      <c r="I264" s="160"/>
    </row>
    <row r="265" ht="12.75">
      <c r="A265" s="71"/>
    </row>
    <row r="266" ht="12.75">
      <c r="A266" s="102" t="s">
        <v>67</v>
      </c>
    </row>
    <row r="316" ht="12.75"/>
  </sheetData>
  <mergeCells count="46">
    <mergeCell ref="B94:I96"/>
    <mergeCell ref="F101:G101"/>
    <mergeCell ref="H101:I101"/>
    <mergeCell ref="B73:I74"/>
    <mergeCell ref="B78:I79"/>
    <mergeCell ref="B64:I65"/>
    <mergeCell ref="B88:I91"/>
    <mergeCell ref="B68:I69"/>
    <mergeCell ref="B60:I61"/>
    <mergeCell ref="B56:I57"/>
    <mergeCell ref="B51:I52"/>
    <mergeCell ref="B24:I25"/>
    <mergeCell ref="B29:I30"/>
    <mergeCell ref="B46:I48"/>
    <mergeCell ref="B194:I195"/>
    <mergeCell ref="B196:I197"/>
    <mergeCell ref="B138:I140"/>
    <mergeCell ref="B148:I150"/>
    <mergeCell ref="F158:G158"/>
    <mergeCell ref="H158:I158"/>
    <mergeCell ref="C174:I174"/>
    <mergeCell ref="C171:I172"/>
    <mergeCell ref="C169:I169"/>
    <mergeCell ref="B166:I167"/>
    <mergeCell ref="B10:I11"/>
    <mergeCell ref="B12:I15"/>
    <mergeCell ref="B16:I21"/>
    <mergeCell ref="B226:I227"/>
    <mergeCell ref="B221:I222"/>
    <mergeCell ref="F34:G34"/>
    <mergeCell ref="H34:I34"/>
    <mergeCell ref="B113:E113"/>
    <mergeCell ref="B114:E114"/>
    <mergeCell ref="B188:I189"/>
    <mergeCell ref="B237:D237"/>
    <mergeCell ref="B231:I232"/>
    <mergeCell ref="B262:I264"/>
    <mergeCell ref="B243:I245"/>
    <mergeCell ref="F246:G246"/>
    <mergeCell ref="H246:I246"/>
    <mergeCell ref="B239:I240"/>
    <mergeCell ref="B141:I144"/>
    <mergeCell ref="B127:I127"/>
    <mergeCell ref="C117:I119"/>
    <mergeCell ref="C120:I122"/>
    <mergeCell ref="C124:I125"/>
  </mergeCells>
  <printOptions/>
  <pageMargins left="0.75" right="0.5" top="0.75" bottom="0.5" header="0.5" footer="0.5"/>
  <pageSetup horizontalDpi="600" verticalDpi="600" orientation="portrait" paperSize="9" scale="85" r:id="rId4"/>
  <rowBreaks count="4" manualBreakCount="4">
    <brk id="65" max="255" man="1"/>
    <brk id="116" max="255" man="1"/>
    <brk id="175" max="255" man="1"/>
    <brk id="228"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 User</dc:creator>
  <cp:keywords/>
  <dc:description/>
  <cp:lastModifiedBy>seanne</cp:lastModifiedBy>
  <cp:lastPrinted>2008-05-27T08:45:02Z</cp:lastPrinted>
  <dcterms:created xsi:type="dcterms:W3CDTF">2007-05-17T16:16:45Z</dcterms:created>
  <dcterms:modified xsi:type="dcterms:W3CDTF">2008-05-27T08:47:48Z</dcterms:modified>
  <cp:category/>
  <cp:version/>
  <cp:contentType/>
  <cp:contentStatus/>
</cp:coreProperties>
</file>